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05" tabRatio="881" firstSheet="1" activeTab="1"/>
  </bookViews>
  <sheets>
    <sheet name="Nimet" sheetId="1" state="hidden" r:id="rId1"/>
    <sheet name="MK cup" sheetId="2" r:id="rId2"/>
    <sheet name="MN cup" sheetId="3" r:id="rId3"/>
    <sheet name="NK cup" sheetId="4" r:id="rId4"/>
    <sheet name="NN" sheetId="5" r:id="rId5"/>
    <sheet name="SN" sheetId="6" r:id="rId6"/>
    <sheet name="MK A,B" sheetId="7" r:id="rId7"/>
    <sheet name="MK C,D" sheetId="8" r:id="rId8"/>
    <sheet name="MK E,F" sheetId="9" r:id="rId9"/>
    <sheet name="MK G,H" sheetId="10" r:id="rId10"/>
    <sheet name="MK I,J" sheetId="11" r:id="rId11"/>
    <sheet name="MK K,L" sheetId="12" r:id="rId12"/>
    <sheet name="NK A" sheetId="13" r:id="rId13"/>
    <sheet name="NK B" sheetId="14" r:id="rId14"/>
    <sheet name="MN A,B" sheetId="15" r:id="rId15"/>
    <sheet name="MN C,D" sheetId="16" r:id="rId16"/>
    <sheet name="MN E" sheetId="17" r:id="rId17"/>
    <sheet name="cup16" sheetId="18" state="hidden" r:id="rId18"/>
    <sheet name="cup8" sheetId="19" state="hidden" r:id="rId19"/>
    <sheet name="Pool6" sheetId="20" state="hidden" r:id="rId20"/>
  </sheets>
  <definedNames>
    <definedName name="Db">'Nimet'!$A$2:$D$151</definedName>
    <definedName name="_xlnm.Print_Area" localSheetId="17">'cup16'!$D$1:$J$31</definedName>
    <definedName name="_xlnm.Print_Area" localSheetId="18">'cup8'!$D$1:$J$21</definedName>
    <definedName name="_xlnm.Print_Area" localSheetId="6">'MK A,B'!$C$1:$AJ$43</definedName>
    <definedName name="_xlnm.Print_Area" localSheetId="7">'MK C,D'!$C$1:$AJ$42</definedName>
    <definedName name="_xlnm.Print_Area" localSheetId="1">'MK cup'!$D$1:$J$51</definedName>
    <definedName name="_xlnm.Print_Area" localSheetId="8">'MK E,F'!$C$1:$AJ$43</definedName>
    <definedName name="_xlnm.Print_Area" localSheetId="9">'MK G,H'!$C$1:$AJ$43</definedName>
    <definedName name="_xlnm.Print_Area" localSheetId="10">'MK I,J'!$C$1:$AJ$43</definedName>
    <definedName name="_xlnm.Print_Area" localSheetId="11">'MK K,L'!$C$1:$AJ$43</definedName>
    <definedName name="_xlnm.Print_Area" localSheetId="14">'MN A,B'!$D$1:$AK$41</definedName>
    <definedName name="_xlnm.Print_Area" localSheetId="15">'MN C,D'!$D$1:$AK$41</definedName>
    <definedName name="_xlnm.Print_Area" localSheetId="2">'MN cup'!$D$1:$J$51</definedName>
    <definedName name="_xlnm.Print_Area" localSheetId="16">'MN E'!$D$1:$AK$41</definedName>
    <definedName name="_xlnm.Print_Area" localSheetId="0">'Nimet'!$A$1:$D$251</definedName>
    <definedName name="_xlnm.Print_Area" localSheetId="12">'NK A'!$C$1:$AL$37</definedName>
    <definedName name="_xlnm.Print_Area" localSheetId="13">'NK B'!$C$1:$AL$37</definedName>
    <definedName name="_xlnm.Print_Area" localSheetId="3">'NK cup'!$D$1:$I$17</definedName>
    <definedName name="_xlnm.Print_Area" localSheetId="4">'NN'!$D$1:$AK$41</definedName>
    <definedName name="_xlnm.Print_Area" localSheetId="19">'Pool6'!$C$1:$AM$38</definedName>
    <definedName name="_xlnm.Print_Area" localSheetId="5">'SN'!$D$1:$J$51</definedName>
    <definedName name="_xlnm.Print_Titles" localSheetId="0">'Nimet'!$1:$1</definedName>
  </definedNames>
  <calcPr fullCalcOnLoad="1"/>
</workbook>
</file>

<file path=xl/sharedStrings.xml><?xml version="1.0" encoding="utf-8"?>
<sst xmlns="http://schemas.openxmlformats.org/spreadsheetml/2006/main" count="2159" uniqueCount="224">
  <si>
    <t>Ottelut</t>
  </si>
  <si>
    <t>Erät</t>
  </si>
  <si>
    <t>Sij.</t>
  </si>
  <si>
    <t>1. kierros</t>
  </si>
  <si>
    <t>1-5</t>
  </si>
  <si>
    <t>2-4</t>
  </si>
  <si>
    <t>3-6</t>
  </si>
  <si>
    <t>2. kierros</t>
  </si>
  <si>
    <t>1-4</t>
  </si>
  <si>
    <t>2-6</t>
  </si>
  <si>
    <t>3-5</t>
  </si>
  <si>
    <t>3. kierros</t>
  </si>
  <si>
    <t>1-3</t>
  </si>
  <si>
    <t>2-5</t>
  </si>
  <si>
    <t>4-6</t>
  </si>
  <si>
    <t>4. kierros</t>
  </si>
  <si>
    <t>1-6</t>
  </si>
  <si>
    <t>2-3</t>
  </si>
  <si>
    <t>4-5</t>
  </si>
  <si>
    <t>5. kierros</t>
  </si>
  <si>
    <t>1-2</t>
  </si>
  <si>
    <t>3-4</t>
  </si>
  <si>
    <t>5-6</t>
  </si>
  <si>
    <t>Seura</t>
  </si>
  <si>
    <t>Nimi</t>
  </si>
  <si>
    <t>Nimi, Seura</t>
  </si>
  <si>
    <t>Järj: KoKu, SeSi</t>
  </si>
  <si>
    <t>-</t>
  </si>
  <si>
    <t>Ottelujärjestys:</t>
  </si>
  <si>
    <t>Nro</t>
  </si>
  <si>
    <t>1.</t>
  </si>
  <si>
    <t>2.</t>
  </si>
  <si>
    <t>3.</t>
  </si>
  <si>
    <t>Pooli A</t>
  </si>
  <si>
    <t>ERÄT</t>
  </si>
  <si>
    <t>OTTELU</t>
  </si>
  <si>
    <t>Pohjanmaa GP 26.-27.10.2002</t>
  </si>
  <si>
    <t>Pooli B</t>
  </si>
  <si>
    <t>KoKu</t>
  </si>
  <si>
    <t>KuPTS</t>
  </si>
  <si>
    <t>Miettinen Esa</t>
  </si>
  <si>
    <t>LPTS</t>
  </si>
  <si>
    <t>Pitkänen Risto</t>
  </si>
  <si>
    <t>Tennilä Otto</t>
  </si>
  <si>
    <t>MBF</t>
  </si>
  <si>
    <t>Eriksson Peter</t>
  </si>
  <si>
    <t>Eriksson Pinja</t>
  </si>
  <si>
    <t>Soine Samuli</t>
  </si>
  <si>
    <t>Soine Toni</t>
  </si>
  <si>
    <t>Jokinen Antti</t>
  </si>
  <si>
    <t>Tuomola Mika</t>
  </si>
  <si>
    <t>Valasti Pasi</t>
  </si>
  <si>
    <t>Jormanainen Jani</t>
  </si>
  <si>
    <t>PT Espoo</t>
  </si>
  <si>
    <t>Räsänen Mika</t>
  </si>
  <si>
    <t>SeSi</t>
  </si>
  <si>
    <t>Olah Pentti</t>
  </si>
  <si>
    <t>TIP-70</t>
  </si>
  <si>
    <t>Oksanen Jannika</t>
  </si>
  <si>
    <t>Tamminen Tero</t>
  </si>
  <si>
    <t>Tamminen Timo</t>
  </si>
  <si>
    <t>TuKa</t>
  </si>
  <si>
    <t>Kantola Roope</t>
  </si>
  <si>
    <t>Ågren Pekka</t>
  </si>
  <si>
    <t>MK cup</t>
  </si>
  <si>
    <t>MK poolit</t>
  </si>
  <si>
    <t>MN poolit</t>
  </si>
  <si>
    <t>Pooli A, pöytä 1</t>
  </si>
  <si>
    <t>Pooli B, pöytä 2</t>
  </si>
  <si>
    <t>Pooli C, pöytä 3</t>
  </si>
  <si>
    <t>NK cup</t>
  </si>
  <si>
    <t>OPT-86</t>
  </si>
  <si>
    <t>Oinas Teemu</t>
  </si>
  <si>
    <t>Perkkiö Tuomas</t>
  </si>
  <si>
    <t>Myllärinen Markus</t>
  </si>
  <si>
    <t>PT 75</t>
  </si>
  <si>
    <t>Syrjänen Tapio</t>
  </si>
  <si>
    <t>Hietikko Pauli</t>
  </si>
  <si>
    <t>Kirichenko Anna</t>
  </si>
  <si>
    <t>Karjalainen Manu</t>
  </si>
  <si>
    <t>Wega</t>
  </si>
  <si>
    <t>SN</t>
  </si>
  <si>
    <t>A1</t>
  </si>
  <si>
    <t>B2</t>
  </si>
  <si>
    <t>NK pooli B</t>
  </si>
  <si>
    <t>NK pooli A</t>
  </si>
  <si>
    <t>NN</t>
  </si>
  <si>
    <t>A2</t>
  </si>
  <si>
    <t>B1</t>
  </si>
  <si>
    <t>Luttunen Jukka</t>
  </si>
  <si>
    <t>HarSPo</t>
  </si>
  <si>
    <t>Riihimäki Vesa</t>
  </si>
  <si>
    <t>Autio Riku</t>
  </si>
  <si>
    <t>KoKa</t>
  </si>
  <si>
    <t>Flemming Veikka</t>
  </si>
  <si>
    <t>Naumi Alex</t>
  </si>
  <si>
    <t>Alén Tommy</t>
  </si>
  <si>
    <t>Portfors Kai Kent</t>
  </si>
  <si>
    <t>Pelli Sanna</t>
  </si>
  <si>
    <t>Punnonen Petter</t>
  </si>
  <si>
    <t>Rissanen Patrik</t>
  </si>
  <si>
    <t>Ikonen Lari</t>
  </si>
  <si>
    <t>Eriksson Pihla</t>
  </si>
  <si>
    <t>Lundström Anders</t>
  </si>
  <si>
    <t>Lundström Annika</t>
  </si>
  <si>
    <t>Rantatulkkila Emil</t>
  </si>
  <si>
    <t>Sidoroff Tommi</t>
  </si>
  <si>
    <t>Sorvisto Mika</t>
  </si>
  <si>
    <t>Eriksson Sofie</t>
  </si>
  <si>
    <t>ParPi</t>
  </si>
  <si>
    <t>Rissanen Elli</t>
  </si>
  <si>
    <t>Por-83</t>
  </si>
  <si>
    <t>Chau Dinh Huy</t>
  </si>
  <si>
    <t>Erkheikki Sofia</t>
  </si>
  <si>
    <t>Kallinki Tuomas</t>
  </si>
  <si>
    <t>Olah Sofia</t>
  </si>
  <si>
    <t>Luo Yumo</t>
  </si>
  <si>
    <t>Mustonen Aleksi</t>
  </si>
  <si>
    <t>Mäkelä Jussi</t>
  </si>
  <si>
    <t>Kantola Roni</t>
  </si>
  <si>
    <t>Paasioksa Joonas</t>
  </si>
  <si>
    <t>Pihajoki Niko</t>
  </si>
  <si>
    <t>TuPy</t>
  </si>
  <si>
    <t>Kokkonen Jani</t>
  </si>
  <si>
    <t>Kyläkallio Aarne</t>
  </si>
  <si>
    <t>La 1.3.</t>
  </si>
  <si>
    <t>Su 2.3.</t>
  </si>
  <si>
    <t>SM 2014</t>
  </si>
  <si>
    <t>10.00</t>
  </si>
  <si>
    <t>11.30</t>
  </si>
  <si>
    <t>MN cup</t>
  </si>
  <si>
    <t>14.00</t>
  </si>
  <si>
    <t>1.2. klo. 15.00</t>
  </si>
  <si>
    <t>Finaali su 2.3.</t>
  </si>
  <si>
    <t>Pooli D, pöytä 4</t>
  </si>
  <si>
    <t>Pooli E, pöytä 5</t>
  </si>
  <si>
    <t>Pooli F, pöytä 6</t>
  </si>
  <si>
    <t>Pooli G, pöytä 1</t>
  </si>
  <si>
    <t>Pooli H, pöytä 2</t>
  </si>
  <si>
    <t>Pooli I, pöytä 3</t>
  </si>
  <si>
    <t>Pooli J, pöytä 4</t>
  </si>
  <si>
    <t>Pooli K, pöytä 5</t>
  </si>
  <si>
    <t>Pooli L, pöytä 6</t>
  </si>
  <si>
    <t>Pooli A, pöydät 7 ja 8</t>
  </si>
  <si>
    <t>Pooli B, pöydät 9 ja 10</t>
  </si>
  <si>
    <t>Pooli D, pöydät  4 ja 7</t>
  </si>
  <si>
    <t>Pooli A, pöydät 5 ja 6</t>
  </si>
  <si>
    <t>Pooli E, pöydät 8 ja 9</t>
  </si>
  <si>
    <t>C1</t>
  </si>
  <si>
    <t>D1</t>
  </si>
  <si>
    <t>E1</t>
  </si>
  <si>
    <t>F1</t>
  </si>
  <si>
    <t>H1</t>
  </si>
  <si>
    <t>G1</t>
  </si>
  <si>
    <t>I1</t>
  </si>
  <si>
    <t>J1</t>
  </si>
  <si>
    <t>K1</t>
  </si>
  <si>
    <t>L1</t>
  </si>
  <si>
    <t>K2</t>
  </si>
  <si>
    <t>C2</t>
  </si>
  <si>
    <t>F2</t>
  </si>
  <si>
    <t>I2</t>
  </si>
  <si>
    <t>H2</t>
  </si>
  <si>
    <t>G2</t>
  </si>
  <si>
    <t>L2</t>
  </si>
  <si>
    <t>D2</t>
  </si>
  <si>
    <t>J2</t>
  </si>
  <si>
    <t>E2</t>
  </si>
  <si>
    <t>O'Connor Miikka</t>
  </si>
  <si>
    <t>4.</t>
  </si>
  <si>
    <t>5.</t>
  </si>
  <si>
    <t>5,8,8</t>
  </si>
  <si>
    <t>-10,10,7,-12,4</t>
  </si>
  <si>
    <t>7,9,4</t>
  </si>
  <si>
    <t>9,4,7</t>
  </si>
  <si>
    <t>9,7,-5,4</t>
  </si>
  <si>
    <t>w.o.</t>
  </si>
  <si>
    <t>4,4,2,6</t>
  </si>
  <si>
    <t>3,3,3,6</t>
  </si>
  <si>
    <t>-8,8,-7,4,-10,6,7</t>
  </si>
  <si>
    <t>-9,5,7,9,9</t>
  </si>
  <si>
    <t>4,-10,2,-9,3,7</t>
  </si>
  <si>
    <t>6,8,9,9</t>
  </si>
  <si>
    <t>-9,6,-6,4,8,-8,4</t>
  </si>
  <si>
    <t>3,8,7,7</t>
  </si>
  <si>
    <t>9,6,6,5</t>
  </si>
  <si>
    <t>-10,6,8,8,2</t>
  </si>
  <si>
    <t>3,9,9,-7,3</t>
  </si>
  <si>
    <t>10,7,9,-10,-6,4</t>
  </si>
  <si>
    <t>4,8,-9,10,-9,7</t>
  </si>
  <si>
    <t>3,-3,8,-10,-5,5,8</t>
  </si>
  <si>
    <t>7,9,-9,9,-9,-2,7</t>
  </si>
  <si>
    <t>4,2,3</t>
  </si>
  <si>
    <t>9,9,9</t>
  </si>
  <si>
    <t>-6,9,9,5</t>
  </si>
  <si>
    <t>14,11,6</t>
  </si>
  <si>
    <t>3,-6,-4,5,3</t>
  </si>
  <si>
    <t>-8,4,10,7</t>
  </si>
  <si>
    <t>17,18</t>
  </si>
  <si>
    <t>-7,.9,7,-11,5</t>
  </si>
  <si>
    <t>1,2</t>
  </si>
  <si>
    <t>6,10,-9,-7,8</t>
  </si>
  <si>
    <t>6,6,8,5</t>
  </si>
  <si>
    <t>4,5,3,8</t>
  </si>
  <si>
    <t>5,10,2,6</t>
  </si>
  <si>
    <t>10,1,6,7</t>
  </si>
  <si>
    <t>9,4,3,5</t>
  </si>
  <si>
    <t>3,4,5,3</t>
  </si>
  <si>
    <t>7,5,7,8</t>
  </si>
  <si>
    <t>9,-1,-5,-10,4,4,5</t>
  </si>
  <si>
    <t>3,4,5,8</t>
  </si>
  <si>
    <t>7,10,9,8</t>
  </si>
  <si>
    <t>7,9,9,-9,-7,9</t>
  </si>
  <si>
    <t>-8,-3,5,5,8,8</t>
  </si>
  <si>
    <t>8,5,-7,5</t>
  </si>
  <si>
    <t>8,9,5,5</t>
  </si>
  <si>
    <t>-7,-4,11,8,13</t>
  </si>
  <si>
    <t>10,9,11,-3,9</t>
  </si>
  <si>
    <t>-9,6,10,5</t>
  </si>
  <si>
    <t>9,5,9,5</t>
  </si>
  <si>
    <t>13,12,-8,5,9</t>
  </si>
  <si>
    <t>7,8,9</t>
  </si>
  <si>
    <t>5,4,5,8</t>
  </si>
  <si>
    <t>-7,9,-4,7,-10,12,8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</si>
</sst>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h/mm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33" borderId="0" xfId="0" applyFont="1" applyFill="1" applyBorder="1" applyAlignment="1">
      <alignment/>
    </xf>
    <xf numFmtId="49" fontId="6" fillId="0" borderId="17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20" xfId="0" applyNumberFormat="1" applyFont="1" applyBorder="1" applyAlignment="1" applyProtection="1">
      <alignment horizontal="center"/>
      <protection locked="0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0" fontId="0" fillId="0" borderId="21" xfId="0" applyNumberFormat="1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3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33" borderId="14" xfId="0" applyNumberFormat="1" applyFont="1" applyFill="1" applyBorder="1" applyAlignment="1" applyProtection="1">
      <alignment/>
      <protection locked="0"/>
    </xf>
    <xf numFmtId="0" fontId="0" fillId="33" borderId="15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10" xfId="0" applyNumberFormat="1" applyFont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 locked="0"/>
    </xf>
    <xf numFmtId="0" fontId="0" fillId="0" borderId="25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 applyProtection="1">
      <alignment/>
      <protection/>
    </xf>
    <xf numFmtId="0" fontId="1" fillId="0" borderId="26" xfId="0" applyNumberFormat="1" applyFont="1" applyBorder="1" applyAlignment="1" applyProtection="1">
      <alignment/>
      <protection/>
    </xf>
    <xf numFmtId="0" fontId="1" fillId="0" borderId="16" xfId="0" applyNumberFormat="1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right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Border="1" applyAlignment="1" applyProtection="1">
      <alignment/>
      <protection/>
    </xf>
    <xf numFmtId="0" fontId="1" fillId="0" borderId="11" xfId="0" applyNumberFormat="1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33" borderId="20" xfId="0" applyNumberFormat="1" applyFont="1" applyFill="1" applyBorder="1" applyAlignment="1" applyProtection="1">
      <alignment/>
      <protection locked="0"/>
    </xf>
    <xf numFmtId="0" fontId="0" fillId="33" borderId="11" xfId="0" applyNumberFormat="1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/>
    </xf>
    <xf numFmtId="0" fontId="8" fillId="0" borderId="25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8" fillId="0" borderId="19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16" xfId="0" applyFont="1" applyFill="1" applyBorder="1" applyAlignment="1">
      <alignment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14" xfId="0" applyNumberFormat="1" applyFont="1" applyFill="1" applyBorder="1" applyAlignment="1" applyProtection="1">
      <alignment vertical="center"/>
      <protection locked="0"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33" borderId="15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1" fillId="0" borderId="26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16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1" fillId="0" borderId="20" xfId="0" applyNumberFormat="1" applyFont="1" applyBorder="1" applyAlignment="1" applyProtection="1">
      <alignment vertical="center"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1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17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49" fontId="0" fillId="0" borderId="17" xfId="0" applyNumberFormat="1" applyFont="1" applyBorder="1" applyAlignment="1" applyProtection="1">
      <alignment horizontal="center"/>
      <protection locked="0"/>
    </xf>
    <xf numFmtId="49" fontId="0" fillId="0" borderId="18" xfId="0" applyNumberFormat="1" applyFont="1" applyBorder="1" applyAlignment="1" applyProtection="1">
      <alignment horizontal="center"/>
      <protection locked="0"/>
    </xf>
    <xf numFmtId="49" fontId="0" fillId="0" borderId="16" xfId="0" applyNumberFormat="1" applyFont="1" applyBorder="1" applyAlignment="1" applyProtection="1">
      <alignment horizontal="center"/>
      <protection locked="0"/>
    </xf>
    <xf numFmtId="49" fontId="0" fillId="0" borderId="19" xfId="0" applyNumberFormat="1" applyFont="1" applyBorder="1" applyAlignment="1" applyProtection="1">
      <alignment horizontal="center"/>
      <protection locked="0"/>
    </xf>
    <xf numFmtId="17" fontId="0" fillId="0" borderId="20" xfId="0" applyNumberFormat="1" applyFont="1" applyBorder="1" applyAlignment="1" applyProtection="1" quotePrefix="1">
      <alignment horizontal="center"/>
      <protection locked="0"/>
    </xf>
    <xf numFmtId="17" fontId="0" fillId="0" borderId="21" xfId="0" applyNumberFormat="1" applyFont="1" applyBorder="1" applyAlignment="1" applyProtection="1" quotePrefix="1">
      <alignment horizontal="center"/>
      <protection locked="0"/>
    </xf>
    <xf numFmtId="17" fontId="0" fillId="0" borderId="10" xfId="0" applyNumberFormat="1" applyFont="1" applyBorder="1" applyAlignment="1" applyProtection="1" quotePrefix="1">
      <alignment horizontal="center"/>
      <protection locked="0"/>
    </xf>
    <xf numFmtId="17" fontId="0" fillId="0" borderId="11" xfId="0" applyNumberFormat="1" applyFont="1" applyBorder="1" applyAlignment="1" applyProtection="1" quotePrefix="1">
      <alignment horizontal="center"/>
      <protection locked="0"/>
    </xf>
    <xf numFmtId="49" fontId="0" fillId="0" borderId="18" xfId="0" applyNumberFormat="1" applyFont="1" applyBorder="1" applyAlignment="1" applyProtection="1" quotePrefix="1">
      <alignment horizontal="center"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0" fontId="0" fillId="34" borderId="14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1925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61925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1" name="Line 9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2" name="Line 30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2"/>
  <sheetViews>
    <sheetView showGridLines="0" showRowColHeaders="0" zoomScale="75" zoomScaleNormal="75" zoomScalePageLayoutView="0" workbookViewId="0" topLeftCell="A1">
      <pane ySplit="1" topLeftCell="A5" activePane="bottomLeft" state="frozen"/>
      <selection pane="topLeft" activeCell="F5" sqref="F5"/>
      <selection pane="bottomLeft" activeCell="B21" sqref="B21"/>
    </sheetView>
  </sheetViews>
  <sheetFormatPr defaultColWidth="9.140625" defaultRowHeight="12.75"/>
  <cols>
    <col min="1" max="1" width="4.57421875" style="0" customWidth="1"/>
    <col min="2" max="2" width="49.8515625" style="0" customWidth="1"/>
    <col min="4" max="4" width="50.421875" style="0" customWidth="1"/>
  </cols>
  <sheetData>
    <row r="1" spans="1:6" ht="15">
      <c r="A1" s="111" t="s">
        <v>29</v>
      </c>
      <c r="B1" s="111" t="s">
        <v>24</v>
      </c>
      <c r="C1" s="111" t="s">
        <v>23</v>
      </c>
      <c r="D1" s="111" t="s">
        <v>25</v>
      </c>
      <c r="E1" s="112"/>
      <c r="F1" s="112"/>
    </row>
    <row r="2" spans="1:6" ht="12.75">
      <c r="A2" s="112">
        <v>1</v>
      </c>
      <c r="B2" s="140" t="s">
        <v>89</v>
      </c>
      <c r="C2" s="140" t="s">
        <v>90</v>
      </c>
      <c r="D2" s="112" t="str">
        <f aca="true" t="shared" si="0" ref="D2:D10">IF(B2="","",CONCATENATE(B2,", ",C2))</f>
        <v>Luttunen Jukka, HarSPo</v>
      </c>
      <c r="E2" s="112"/>
      <c r="F2" s="112"/>
    </row>
    <row r="3" spans="1:6" ht="12.75">
      <c r="A3" s="112">
        <v>2</v>
      </c>
      <c r="B3" s="140" t="s">
        <v>91</v>
      </c>
      <c r="C3" s="140" t="s">
        <v>90</v>
      </c>
      <c r="D3" s="112" t="str">
        <f t="shared" si="0"/>
        <v>Riihimäki Vesa, HarSPo</v>
      </c>
      <c r="E3" s="112"/>
      <c r="F3" s="112"/>
    </row>
    <row r="4" spans="1:6" ht="12.75">
      <c r="A4" s="112">
        <v>3</v>
      </c>
      <c r="B4" s="140" t="s">
        <v>92</v>
      </c>
      <c r="C4" s="140" t="s">
        <v>93</v>
      </c>
      <c r="D4" s="112" t="str">
        <f t="shared" si="0"/>
        <v>Autio Riku, KoKa</v>
      </c>
      <c r="E4" s="112"/>
      <c r="F4" s="112"/>
    </row>
    <row r="5" spans="1:6" ht="12.75">
      <c r="A5" s="112">
        <v>4</v>
      </c>
      <c r="B5" s="140" t="s">
        <v>94</v>
      </c>
      <c r="C5" s="140" t="s">
        <v>93</v>
      </c>
      <c r="D5" s="112" t="str">
        <f t="shared" si="0"/>
        <v>Flemming Veikka, KoKa</v>
      </c>
      <c r="E5" s="112"/>
      <c r="F5" s="112"/>
    </row>
    <row r="6" spans="1:6" ht="12.75">
      <c r="A6" s="112">
        <v>5</v>
      </c>
      <c r="B6" s="140" t="s">
        <v>95</v>
      </c>
      <c r="C6" s="140" t="s">
        <v>93</v>
      </c>
      <c r="D6" s="112" t="str">
        <f t="shared" si="0"/>
        <v>Naumi Alex, KoKa</v>
      </c>
      <c r="E6" s="112"/>
      <c r="F6" s="112"/>
    </row>
    <row r="7" spans="1:6" ht="12.75">
      <c r="A7" s="112">
        <v>6</v>
      </c>
      <c r="B7" s="140" t="s">
        <v>96</v>
      </c>
      <c r="C7" s="140" t="s">
        <v>38</v>
      </c>
      <c r="D7" s="112" t="str">
        <f t="shared" si="0"/>
        <v>Alén Tommy, KoKu</v>
      </c>
      <c r="E7" s="112"/>
      <c r="F7" s="112"/>
    </row>
    <row r="8" spans="1:6" ht="12.75">
      <c r="A8" s="112">
        <v>7</v>
      </c>
      <c r="B8" s="140" t="s">
        <v>97</v>
      </c>
      <c r="C8" s="140" t="s">
        <v>38</v>
      </c>
      <c r="D8" s="112" t="str">
        <f t="shared" si="0"/>
        <v>Portfors Kai Kent, KoKu</v>
      </c>
      <c r="E8" s="112"/>
      <c r="F8" s="112"/>
    </row>
    <row r="9" spans="1:6" ht="12.75">
      <c r="A9" s="112">
        <v>8</v>
      </c>
      <c r="B9" s="140" t="s">
        <v>98</v>
      </c>
      <c r="C9" s="140" t="s">
        <v>39</v>
      </c>
      <c r="D9" s="112" t="str">
        <f t="shared" si="0"/>
        <v>Pelli Sanna, KuPTS</v>
      </c>
      <c r="E9" s="112"/>
      <c r="F9" s="112"/>
    </row>
    <row r="10" spans="1:6" ht="12.75">
      <c r="A10" s="112">
        <v>9</v>
      </c>
      <c r="B10" s="140" t="s">
        <v>99</v>
      </c>
      <c r="C10" s="140" t="s">
        <v>39</v>
      </c>
      <c r="D10" s="112" t="str">
        <f t="shared" si="0"/>
        <v>Punnonen Petter, KuPTS</v>
      </c>
      <c r="E10" s="112"/>
      <c r="F10" s="112"/>
    </row>
    <row r="11" spans="1:6" ht="12.75">
      <c r="A11" s="112">
        <v>10</v>
      </c>
      <c r="B11" s="140" t="s">
        <v>100</v>
      </c>
      <c r="C11" s="140" t="s">
        <v>39</v>
      </c>
      <c r="D11" s="112" t="str">
        <f aca="true" t="shared" si="1" ref="D11:D68">IF(B11="","",CONCATENATE(B11,", ",C11))</f>
        <v>Rissanen Patrik, KuPTS</v>
      </c>
      <c r="E11" s="112"/>
      <c r="F11" s="112"/>
    </row>
    <row r="12" spans="1:6" ht="12.75">
      <c r="A12" s="112">
        <v>11</v>
      </c>
      <c r="B12" s="140" t="s">
        <v>101</v>
      </c>
      <c r="C12" s="140" t="s">
        <v>41</v>
      </c>
      <c r="D12" s="112" t="str">
        <f t="shared" si="1"/>
        <v>Ikonen Lari, LPTS</v>
      </c>
      <c r="E12" s="112"/>
      <c r="F12" s="112"/>
    </row>
    <row r="13" spans="1:6" ht="12.75">
      <c r="A13" s="112">
        <v>12</v>
      </c>
      <c r="B13" s="140" t="s">
        <v>58</v>
      </c>
      <c r="C13" s="140" t="s">
        <v>41</v>
      </c>
      <c r="D13" s="112" t="str">
        <f t="shared" si="1"/>
        <v>Oksanen Jannika, LPTS</v>
      </c>
      <c r="E13" s="112"/>
      <c r="F13" s="112"/>
    </row>
    <row r="14" spans="1:6" ht="12.75">
      <c r="A14" s="112">
        <v>13</v>
      </c>
      <c r="B14" s="140" t="s">
        <v>42</v>
      </c>
      <c r="C14" s="140" t="s">
        <v>41</v>
      </c>
      <c r="D14" s="112" t="str">
        <f t="shared" si="1"/>
        <v>Pitkänen Risto, LPTS</v>
      </c>
      <c r="E14" s="112"/>
      <c r="F14" s="112"/>
    </row>
    <row r="15" spans="1:6" ht="12.75">
      <c r="A15" s="112">
        <v>14</v>
      </c>
      <c r="B15" s="140" t="s">
        <v>45</v>
      </c>
      <c r="C15" s="140" t="s">
        <v>44</v>
      </c>
      <c r="D15" s="112" t="str">
        <f t="shared" si="1"/>
        <v>Eriksson Peter, MBF</v>
      </c>
      <c r="E15" s="112"/>
      <c r="F15" s="112"/>
    </row>
    <row r="16" spans="1:6" ht="12.75">
      <c r="A16" s="112">
        <v>15</v>
      </c>
      <c r="B16" s="140" t="s">
        <v>102</v>
      </c>
      <c r="C16" s="140" t="s">
        <v>44</v>
      </c>
      <c r="D16" s="112" t="str">
        <f t="shared" si="1"/>
        <v>Eriksson Pihla, MBF</v>
      </c>
      <c r="E16" s="112"/>
      <c r="F16" s="112"/>
    </row>
    <row r="17" spans="1:6" ht="12.75">
      <c r="A17" s="112">
        <v>16</v>
      </c>
      <c r="B17" s="140" t="s">
        <v>46</v>
      </c>
      <c r="C17" s="140" t="s">
        <v>44</v>
      </c>
      <c r="D17" s="112" t="str">
        <f t="shared" si="1"/>
        <v>Eriksson Pinja, MBF</v>
      </c>
      <c r="E17" s="112"/>
      <c r="F17" s="112"/>
    </row>
    <row r="18" spans="1:6" ht="12.75">
      <c r="A18" s="112">
        <v>17</v>
      </c>
      <c r="B18" s="140" t="s">
        <v>103</v>
      </c>
      <c r="C18" s="140" t="s">
        <v>44</v>
      </c>
      <c r="D18" s="112" t="str">
        <f t="shared" si="1"/>
        <v>Lundström Anders, MBF</v>
      </c>
      <c r="E18" s="112"/>
      <c r="F18" s="112"/>
    </row>
    <row r="19" spans="1:6" ht="12.75">
      <c r="A19" s="112">
        <v>18</v>
      </c>
      <c r="B19" s="140" t="s">
        <v>104</v>
      </c>
      <c r="C19" s="140" t="s">
        <v>44</v>
      </c>
      <c r="D19" s="112" t="str">
        <f t="shared" si="1"/>
        <v>Lundström Annika, MBF</v>
      </c>
      <c r="E19" s="112"/>
      <c r="F19" s="112"/>
    </row>
    <row r="20" spans="1:6" ht="12.75">
      <c r="A20" s="112">
        <v>19</v>
      </c>
      <c r="B20" s="140" t="s">
        <v>168</v>
      </c>
      <c r="C20" s="140" t="s">
        <v>44</v>
      </c>
      <c r="D20" s="112" t="str">
        <f t="shared" si="1"/>
        <v>O'Connor Miikka, MBF</v>
      </c>
      <c r="E20" s="112"/>
      <c r="F20" s="112"/>
    </row>
    <row r="21" spans="1:6" ht="12.75">
      <c r="A21" s="112">
        <v>20</v>
      </c>
      <c r="B21" s="140" t="s">
        <v>105</v>
      </c>
      <c r="C21" s="140" t="s">
        <v>44</v>
      </c>
      <c r="D21" s="112" t="str">
        <f t="shared" si="1"/>
        <v>Rantatulkkila Emil, MBF</v>
      </c>
      <c r="E21" s="112"/>
      <c r="F21" s="112"/>
    </row>
    <row r="22" spans="1:6" ht="12.75">
      <c r="A22" s="112">
        <v>21</v>
      </c>
      <c r="B22" s="140" t="s">
        <v>72</v>
      </c>
      <c r="C22" s="140" t="s">
        <v>71</v>
      </c>
      <c r="D22" s="112" t="str">
        <f t="shared" si="1"/>
        <v>Oinas Teemu, OPT-86</v>
      </c>
      <c r="E22" s="112"/>
      <c r="F22" s="112"/>
    </row>
    <row r="23" spans="1:6" ht="12.75">
      <c r="A23" s="112">
        <v>22</v>
      </c>
      <c r="B23" s="140" t="s">
        <v>73</v>
      </c>
      <c r="C23" s="140" t="s">
        <v>71</v>
      </c>
      <c r="D23" s="112" t="str">
        <f t="shared" si="1"/>
        <v>Perkkiö Tuomas, OPT-86</v>
      </c>
      <c r="E23" s="112"/>
      <c r="F23" s="112"/>
    </row>
    <row r="24" spans="1:6" ht="12.75">
      <c r="A24" s="112">
        <v>23</v>
      </c>
      <c r="B24" s="140" t="s">
        <v>106</v>
      </c>
      <c r="C24" s="140" t="s">
        <v>71</v>
      </c>
      <c r="D24" s="112" t="str">
        <f t="shared" si="1"/>
        <v>Sidoroff Tommi, OPT-86</v>
      </c>
      <c r="E24" s="112"/>
      <c r="F24" s="112"/>
    </row>
    <row r="25" spans="1:6" ht="12.75">
      <c r="A25" s="112">
        <v>24</v>
      </c>
      <c r="B25" s="140" t="s">
        <v>107</v>
      </c>
      <c r="C25" s="140" t="s">
        <v>71</v>
      </c>
      <c r="D25" s="112" t="str">
        <f t="shared" si="1"/>
        <v>Sorvisto Mika, OPT-86</v>
      </c>
      <c r="E25" s="112"/>
      <c r="F25" s="112"/>
    </row>
    <row r="26" spans="1:6" ht="12.75">
      <c r="A26" s="112">
        <v>25</v>
      </c>
      <c r="B26" s="140" t="s">
        <v>63</v>
      </c>
      <c r="C26" s="140" t="s">
        <v>71</v>
      </c>
      <c r="D26" s="112" t="str">
        <f t="shared" si="1"/>
        <v>Ågren Pekka, OPT-86</v>
      </c>
      <c r="E26" s="112"/>
      <c r="F26" s="112"/>
    </row>
    <row r="27" spans="1:6" ht="12.75">
      <c r="A27" s="112">
        <v>26</v>
      </c>
      <c r="B27" s="140" t="s">
        <v>108</v>
      </c>
      <c r="C27" s="140" t="s">
        <v>109</v>
      </c>
      <c r="D27" s="112" t="str">
        <f t="shared" si="1"/>
        <v>Eriksson Sofie, ParPi</v>
      </c>
      <c r="E27" s="112"/>
      <c r="F27" s="112"/>
    </row>
    <row r="28" spans="1:6" ht="12.75">
      <c r="A28" s="112">
        <v>27</v>
      </c>
      <c r="B28" s="140" t="s">
        <v>110</v>
      </c>
      <c r="C28" s="140" t="s">
        <v>111</v>
      </c>
      <c r="D28" s="112" t="str">
        <f t="shared" si="1"/>
        <v>Rissanen Elli, Por-83</v>
      </c>
      <c r="E28" s="112"/>
      <c r="F28" s="112"/>
    </row>
    <row r="29" spans="1:6" ht="12.75">
      <c r="A29" s="112">
        <v>28</v>
      </c>
      <c r="B29" s="140" t="s">
        <v>49</v>
      </c>
      <c r="C29" s="140" t="s">
        <v>75</v>
      </c>
      <c r="D29" s="112" t="str">
        <f t="shared" si="1"/>
        <v>Jokinen Antti, PT 75</v>
      </c>
      <c r="E29" s="112"/>
      <c r="F29" s="112"/>
    </row>
    <row r="30" spans="1:6" ht="12.75">
      <c r="A30" s="112">
        <v>29</v>
      </c>
      <c r="B30" s="140" t="s">
        <v>76</v>
      </c>
      <c r="C30" s="140" t="s">
        <v>75</v>
      </c>
      <c r="D30" s="112" t="str">
        <f t="shared" si="1"/>
        <v>Syrjänen Tapio, PT 75</v>
      </c>
      <c r="E30" s="112"/>
      <c r="F30" s="112"/>
    </row>
    <row r="31" spans="1:6" ht="12.75">
      <c r="A31" s="112">
        <v>30</v>
      </c>
      <c r="B31" s="140" t="s">
        <v>43</v>
      </c>
      <c r="C31" s="140" t="s">
        <v>75</v>
      </c>
      <c r="D31" s="112" t="str">
        <f t="shared" si="1"/>
        <v>Tennilä Otto, PT 75</v>
      </c>
      <c r="E31" s="112"/>
      <c r="F31" s="112"/>
    </row>
    <row r="32" spans="1:6" ht="12.75">
      <c r="A32" s="112">
        <v>31</v>
      </c>
      <c r="B32" s="140" t="s">
        <v>50</v>
      </c>
      <c r="C32" s="140" t="s">
        <v>75</v>
      </c>
      <c r="D32" s="112" t="str">
        <f t="shared" si="1"/>
        <v>Tuomola Mika, PT 75</v>
      </c>
      <c r="E32" s="112"/>
      <c r="F32" s="112"/>
    </row>
    <row r="33" spans="1:6" ht="12.75">
      <c r="A33" s="112">
        <v>32</v>
      </c>
      <c r="B33" s="140" t="s">
        <v>51</v>
      </c>
      <c r="C33" s="140" t="s">
        <v>75</v>
      </c>
      <c r="D33" s="112" t="str">
        <f t="shared" si="1"/>
        <v>Valasti Pasi, PT 75</v>
      </c>
      <c r="E33" s="112"/>
      <c r="F33" s="112"/>
    </row>
    <row r="34" spans="1:6" ht="12.75">
      <c r="A34" s="112">
        <v>33</v>
      </c>
      <c r="B34" s="140" t="s">
        <v>112</v>
      </c>
      <c r="C34" s="140" t="s">
        <v>53</v>
      </c>
      <c r="D34" s="112" t="str">
        <f t="shared" si="1"/>
        <v>Chau Dinh Huy, PT Espoo</v>
      </c>
      <c r="E34" s="112"/>
      <c r="F34" s="112"/>
    </row>
    <row r="35" spans="1:6" ht="12.75">
      <c r="A35" s="112">
        <v>34</v>
      </c>
      <c r="B35" s="140" t="s">
        <v>113</v>
      </c>
      <c r="C35" s="140" t="s">
        <v>53</v>
      </c>
      <c r="D35" s="112" t="str">
        <f t="shared" si="1"/>
        <v>Erkheikki Sofia, PT Espoo</v>
      </c>
      <c r="E35" s="112"/>
      <c r="F35" s="112"/>
    </row>
    <row r="36" spans="1:6" ht="12.75">
      <c r="A36" s="112">
        <v>35</v>
      </c>
      <c r="B36" s="140" t="s">
        <v>77</v>
      </c>
      <c r="C36" s="140" t="s">
        <v>53</v>
      </c>
      <c r="D36" s="112" t="str">
        <f t="shared" si="1"/>
        <v>Hietikko Pauli, PT Espoo</v>
      </c>
      <c r="E36" s="112"/>
      <c r="F36" s="112"/>
    </row>
    <row r="37" spans="1:6" ht="12.75">
      <c r="A37" s="112">
        <v>36</v>
      </c>
      <c r="B37" s="140" t="s">
        <v>52</v>
      </c>
      <c r="C37" s="140" t="s">
        <v>53</v>
      </c>
      <c r="D37" s="112" t="str">
        <f t="shared" si="1"/>
        <v>Jormanainen Jani, PT Espoo</v>
      </c>
      <c r="E37" s="112"/>
      <c r="F37" s="112"/>
    </row>
    <row r="38" spans="1:6" ht="12.75">
      <c r="A38" s="112">
        <v>37</v>
      </c>
      <c r="B38" s="140" t="s">
        <v>78</v>
      </c>
      <c r="C38" s="140" t="s">
        <v>53</v>
      </c>
      <c r="D38" s="112" t="str">
        <f t="shared" si="1"/>
        <v>Kirichenko Anna, PT Espoo</v>
      </c>
      <c r="E38" s="112"/>
      <c r="F38" s="112"/>
    </row>
    <row r="39" spans="1:6" ht="12.75">
      <c r="A39" s="112">
        <v>38</v>
      </c>
      <c r="B39" s="140" t="s">
        <v>48</v>
      </c>
      <c r="C39" s="140" t="s">
        <v>53</v>
      </c>
      <c r="D39" s="112" t="str">
        <f t="shared" si="1"/>
        <v>Soine Toni, PT Espoo</v>
      </c>
      <c r="E39" s="112"/>
      <c r="F39" s="112"/>
    </row>
    <row r="40" spans="1:6" ht="12.75">
      <c r="A40" s="112">
        <v>39</v>
      </c>
      <c r="B40" s="140" t="s">
        <v>114</v>
      </c>
      <c r="C40" s="140" t="s">
        <v>55</v>
      </c>
      <c r="D40" s="112" t="str">
        <f t="shared" si="1"/>
        <v>Kallinki Tuomas, SeSi</v>
      </c>
      <c r="E40" s="112"/>
      <c r="F40" s="112"/>
    </row>
    <row r="41" spans="1:6" ht="12.75">
      <c r="A41" s="112">
        <v>40</v>
      </c>
      <c r="B41" s="140" t="s">
        <v>56</v>
      </c>
      <c r="C41" s="140" t="s">
        <v>55</v>
      </c>
      <c r="D41" s="112" t="str">
        <f t="shared" si="1"/>
        <v>Olah Pentti, SeSi</v>
      </c>
      <c r="E41" s="112"/>
      <c r="F41" s="112"/>
    </row>
    <row r="42" spans="1:6" ht="12.75">
      <c r="A42" s="112">
        <v>41</v>
      </c>
      <c r="B42" s="140" t="s">
        <v>115</v>
      </c>
      <c r="C42" s="140" t="s">
        <v>55</v>
      </c>
      <c r="D42" s="112" t="str">
        <f t="shared" si="1"/>
        <v>Olah Sofia, SeSi</v>
      </c>
      <c r="E42" s="112"/>
      <c r="F42" s="112"/>
    </row>
    <row r="43" spans="1:6" ht="12.75">
      <c r="A43" s="112">
        <v>42</v>
      </c>
      <c r="B43" s="140" t="s">
        <v>116</v>
      </c>
      <c r="C43" s="140" t="s">
        <v>57</v>
      </c>
      <c r="D43" s="112" t="str">
        <f t="shared" si="1"/>
        <v>Luo Yumo, TIP-70</v>
      </c>
      <c r="E43" s="112"/>
      <c r="F43" s="112"/>
    </row>
    <row r="44" spans="1:6" ht="12.75">
      <c r="A44" s="112">
        <v>43</v>
      </c>
      <c r="B44" s="140" t="s">
        <v>40</v>
      </c>
      <c r="C44" s="140" t="s">
        <v>57</v>
      </c>
      <c r="D44" s="112" t="str">
        <f t="shared" si="1"/>
        <v>Miettinen Esa, TIP-70</v>
      </c>
      <c r="E44" s="112"/>
      <c r="F44" s="112"/>
    </row>
    <row r="45" spans="1:6" ht="12.75">
      <c r="A45" s="112">
        <v>44</v>
      </c>
      <c r="B45" s="140" t="s">
        <v>117</v>
      </c>
      <c r="C45" s="140" t="s">
        <v>57</v>
      </c>
      <c r="D45" s="112" t="str">
        <f t="shared" si="1"/>
        <v>Mustonen Aleksi, TIP-70</v>
      </c>
      <c r="E45" s="112"/>
      <c r="F45" s="112"/>
    </row>
    <row r="46" spans="1:6" ht="12.75">
      <c r="A46" s="112">
        <v>45</v>
      </c>
      <c r="B46" s="140" t="s">
        <v>118</v>
      </c>
      <c r="C46" s="140" t="s">
        <v>57</v>
      </c>
      <c r="D46" s="112" t="str">
        <f t="shared" si="1"/>
        <v>Mäkelä Jussi, TIP-70</v>
      </c>
      <c r="E46" s="112"/>
      <c r="F46" s="112"/>
    </row>
    <row r="47" spans="1:6" ht="12.75">
      <c r="A47" s="112">
        <v>46</v>
      </c>
      <c r="B47" s="140" t="s">
        <v>54</v>
      </c>
      <c r="C47" s="140" t="s">
        <v>57</v>
      </c>
      <c r="D47" s="112" t="str">
        <f t="shared" si="1"/>
        <v>Räsänen Mika, TIP-70</v>
      </c>
      <c r="E47" s="112"/>
      <c r="F47" s="112"/>
    </row>
    <row r="48" spans="1:6" ht="12.75">
      <c r="A48" s="112">
        <v>47</v>
      </c>
      <c r="B48" s="140" t="s">
        <v>60</v>
      </c>
      <c r="C48" s="140" t="s">
        <v>57</v>
      </c>
      <c r="D48" s="112" t="str">
        <f t="shared" si="1"/>
        <v>Tamminen Timo, TIP-70</v>
      </c>
      <c r="E48" s="112"/>
      <c r="F48" s="112"/>
    </row>
    <row r="49" spans="1:6" ht="12.75">
      <c r="A49" s="112">
        <v>48</v>
      </c>
      <c r="B49" s="140" t="s">
        <v>119</v>
      </c>
      <c r="C49" s="140" t="s">
        <v>61</v>
      </c>
      <c r="D49" s="112" t="str">
        <f t="shared" si="1"/>
        <v>Kantola Roni, TuKa</v>
      </c>
      <c r="E49" s="112"/>
      <c r="F49" s="112"/>
    </row>
    <row r="50" spans="1:6" ht="12.75">
      <c r="A50" s="112">
        <v>49</v>
      </c>
      <c r="B50" s="140" t="s">
        <v>62</v>
      </c>
      <c r="C50" s="140" t="s">
        <v>61</v>
      </c>
      <c r="D50" s="112" t="str">
        <f t="shared" si="1"/>
        <v>Kantola Roope, TuKa</v>
      </c>
      <c r="E50" s="112"/>
      <c r="F50" s="112"/>
    </row>
    <row r="51" spans="1:6" ht="12.75">
      <c r="A51" s="112">
        <v>50</v>
      </c>
      <c r="B51" s="140" t="s">
        <v>74</v>
      </c>
      <c r="C51" s="140" t="s">
        <v>61</v>
      </c>
      <c r="D51" s="112" t="str">
        <f t="shared" si="1"/>
        <v>Myllärinen Markus, TuKa</v>
      </c>
      <c r="E51" s="112"/>
      <c r="F51" s="112"/>
    </row>
    <row r="52" spans="1:6" ht="12.75">
      <c r="A52" s="112">
        <v>51</v>
      </c>
      <c r="B52" s="140" t="s">
        <v>120</v>
      </c>
      <c r="C52" s="140" t="s">
        <v>61</v>
      </c>
      <c r="D52" s="112" t="str">
        <f t="shared" si="1"/>
        <v>Paasioksa Joonas, TuKa</v>
      </c>
      <c r="E52" s="112"/>
      <c r="F52" s="112"/>
    </row>
    <row r="53" spans="1:6" ht="12.75">
      <c r="A53" s="112">
        <v>52</v>
      </c>
      <c r="B53" s="140" t="s">
        <v>47</v>
      </c>
      <c r="C53" s="140" t="s">
        <v>61</v>
      </c>
      <c r="D53" s="112" t="str">
        <f t="shared" si="1"/>
        <v>Soine Samuli, TuKa</v>
      </c>
      <c r="E53" s="112"/>
      <c r="F53" s="112"/>
    </row>
    <row r="54" spans="1:6" ht="12.75">
      <c r="A54" s="112">
        <v>53</v>
      </c>
      <c r="B54" s="140" t="s">
        <v>59</v>
      </c>
      <c r="C54" s="140" t="s">
        <v>61</v>
      </c>
      <c r="D54" s="112" t="str">
        <f t="shared" si="1"/>
        <v>Tamminen Tero, TuKa</v>
      </c>
      <c r="E54" s="112"/>
      <c r="F54" s="112"/>
    </row>
    <row r="55" spans="1:6" ht="12.75">
      <c r="A55" s="112">
        <v>54</v>
      </c>
      <c r="B55" s="140" t="s">
        <v>121</v>
      </c>
      <c r="C55" s="140" t="s">
        <v>122</v>
      </c>
      <c r="D55" s="112" t="str">
        <f t="shared" si="1"/>
        <v>Pihajoki Niko, TuPy</v>
      </c>
      <c r="E55" s="112"/>
      <c r="F55" s="112"/>
    </row>
    <row r="56" spans="1:6" ht="12.75">
      <c r="A56" s="112">
        <v>55</v>
      </c>
      <c r="B56" s="140" t="s">
        <v>79</v>
      </c>
      <c r="C56" s="140" t="s">
        <v>80</v>
      </c>
      <c r="D56" s="112" t="str">
        <f t="shared" si="1"/>
        <v>Karjalainen Manu, Wega</v>
      </c>
      <c r="E56" s="112"/>
      <c r="F56" s="112"/>
    </row>
    <row r="57" spans="1:6" ht="12.75">
      <c r="A57" s="112">
        <v>56</v>
      </c>
      <c r="B57" s="140" t="s">
        <v>123</v>
      </c>
      <c r="C57" s="140" t="s">
        <v>80</v>
      </c>
      <c r="D57" s="112" t="str">
        <f t="shared" si="1"/>
        <v>Kokkonen Jani, Wega</v>
      </c>
      <c r="E57" s="112"/>
      <c r="F57" s="112"/>
    </row>
    <row r="58" spans="1:6" ht="12.75">
      <c r="A58" s="112">
        <v>57</v>
      </c>
      <c r="B58" s="140" t="s">
        <v>124</v>
      </c>
      <c r="C58" s="140" t="s">
        <v>80</v>
      </c>
      <c r="D58" s="112" t="str">
        <f t="shared" si="1"/>
        <v>Kyläkallio Aarne, Wega</v>
      </c>
      <c r="E58" s="112"/>
      <c r="F58" s="112"/>
    </row>
    <row r="59" spans="1:6" ht="12.75">
      <c r="A59" s="112">
        <v>58</v>
      </c>
      <c r="B59" s="140"/>
      <c r="C59" s="140"/>
      <c r="D59" s="112">
        <f t="shared" si="1"/>
      </c>
      <c r="E59" s="112"/>
      <c r="F59" s="112"/>
    </row>
    <row r="60" spans="1:6" ht="12.75">
      <c r="A60" s="112">
        <v>59</v>
      </c>
      <c r="B60" s="140"/>
      <c r="C60" s="140"/>
      <c r="D60" s="112">
        <f t="shared" si="1"/>
      </c>
      <c r="E60" s="112"/>
      <c r="F60" s="112"/>
    </row>
    <row r="61" spans="1:6" ht="12.75">
      <c r="A61" s="112">
        <v>60</v>
      </c>
      <c r="B61" s="140"/>
      <c r="C61" s="140"/>
      <c r="D61" s="112">
        <f t="shared" si="1"/>
      </c>
      <c r="E61" s="112"/>
      <c r="F61" s="112"/>
    </row>
    <row r="62" spans="1:6" ht="12.75">
      <c r="A62" s="112">
        <v>61</v>
      </c>
      <c r="B62" s="140"/>
      <c r="C62" s="140"/>
      <c r="D62" s="112">
        <f t="shared" si="1"/>
      </c>
      <c r="E62" s="112"/>
      <c r="F62" s="112"/>
    </row>
    <row r="63" spans="1:6" ht="12.75">
      <c r="A63" s="112">
        <v>62</v>
      </c>
      <c r="B63" s="140"/>
      <c r="C63" s="140"/>
      <c r="D63" s="112">
        <f t="shared" si="1"/>
      </c>
      <c r="E63" s="112"/>
      <c r="F63" s="112"/>
    </row>
    <row r="64" spans="1:6" ht="12.75">
      <c r="A64" s="112">
        <v>63</v>
      </c>
      <c r="B64" s="140"/>
      <c r="C64" s="140"/>
      <c r="D64" s="112">
        <f t="shared" si="1"/>
      </c>
      <c r="E64" s="112"/>
      <c r="F64" s="112"/>
    </row>
    <row r="65" spans="1:6" ht="12.75">
      <c r="A65" s="112">
        <v>64</v>
      </c>
      <c r="B65" s="140"/>
      <c r="C65" s="140"/>
      <c r="D65" s="112">
        <f t="shared" si="1"/>
      </c>
      <c r="E65" s="112"/>
      <c r="F65" s="112"/>
    </row>
    <row r="66" spans="1:6" ht="12.75">
      <c r="A66" s="112">
        <v>65</v>
      </c>
      <c r="B66" s="113"/>
      <c r="C66" s="113"/>
      <c r="D66" s="112">
        <f t="shared" si="1"/>
      </c>
      <c r="E66" s="112"/>
      <c r="F66" s="112"/>
    </row>
    <row r="67" spans="1:6" ht="12.75">
      <c r="A67" s="112">
        <v>66</v>
      </c>
      <c r="B67" s="113"/>
      <c r="C67" s="113"/>
      <c r="D67" s="112">
        <f t="shared" si="1"/>
      </c>
      <c r="E67" s="112"/>
      <c r="F67" s="112"/>
    </row>
    <row r="68" spans="1:6" ht="12.75">
      <c r="A68" s="112">
        <v>67</v>
      </c>
      <c r="B68" s="113"/>
      <c r="C68" s="113"/>
      <c r="D68" s="112">
        <f t="shared" si="1"/>
      </c>
      <c r="E68" s="112"/>
      <c r="F68" s="112"/>
    </row>
    <row r="69" spans="1:6" ht="12.75">
      <c r="A69" s="112">
        <v>68</v>
      </c>
      <c r="B69" s="113"/>
      <c r="C69" s="113"/>
      <c r="D69" s="112">
        <f aca="true" t="shared" si="2" ref="D69:D132">IF(B69="","",CONCATENATE(B69,", ",C69))</f>
      </c>
      <c r="E69" s="112"/>
      <c r="F69" s="112"/>
    </row>
    <row r="70" spans="1:6" ht="12.75">
      <c r="A70" s="112">
        <v>69</v>
      </c>
      <c r="B70" s="113"/>
      <c r="C70" s="113"/>
      <c r="D70" s="112">
        <f t="shared" si="2"/>
      </c>
      <c r="E70" s="112"/>
      <c r="F70" s="112"/>
    </row>
    <row r="71" spans="1:6" ht="12.75">
      <c r="A71" s="112">
        <v>70</v>
      </c>
      <c r="B71" s="113"/>
      <c r="C71" s="113"/>
      <c r="D71" s="112">
        <f t="shared" si="2"/>
      </c>
      <c r="E71" s="112"/>
      <c r="F71" s="112"/>
    </row>
    <row r="72" spans="1:6" ht="12.75">
      <c r="A72" s="112">
        <v>71</v>
      </c>
      <c r="B72" s="113"/>
      <c r="C72" s="113"/>
      <c r="D72" s="112">
        <f t="shared" si="2"/>
      </c>
      <c r="E72" s="112"/>
      <c r="F72" s="112"/>
    </row>
    <row r="73" spans="1:6" ht="12.75">
      <c r="A73" s="112">
        <v>72</v>
      </c>
      <c r="B73" s="113"/>
      <c r="C73" s="113"/>
      <c r="D73" s="112">
        <f t="shared" si="2"/>
      </c>
      <c r="E73" s="112"/>
      <c r="F73" s="112"/>
    </row>
    <row r="74" spans="1:6" ht="12.75">
      <c r="A74" s="112">
        <v>73</v>
      </c>
      <c r="B74" s="113"/>
      <c r="C74" s="113"/>
      <c r="D74" s="112">
        <f t="shared" si="2"/>
      </c>
      <c r="E74" s="112"/>
      <c r="F74" s="112"/>
    </row>
    <row r="75" spans="1:6" ht="12.75">
      <c r="A75" s="112">
        <v>74</v>
      </c>
      <c r="B75" s="113"/>
      <c r="C75" s="113"/>
      <c r="D75" s="112">
        <f t="shared" si="2"/>
      </c>
      <c r="E75" s="112"/>
      <c r="F75" s="112"/>
    </row>
    <row r="76" spans="1:6" ht="12.75">
      <c r="A76" s="112">
        <v>75</v>
      </c>
      <c r="B76" s="113"/>
      <c r="C76" s="113"/>
      <c r="D76" s="112">
        <f t="shared" si="2"/>
      </c>
      <c r="E76" s="112"/>
      <c r="F76" s="112"/>
    </row>
    <row r="77" spans="1:6" ht="12.75">
      <c r="A77" s="112">
        <v>76</v>
      </c>
      <c r="B77" s="113"/>
      <c r="C77" s="113"/>
      <c r="D77" s="112">
        <f t="shared" si="2"/>
      </c>
      <c r="E77" s="112"/>
      <c r="F77" s="112"/>
    </row>
    <row r="78" spans="1:6" ht="12.75">
      <c r="A78" s="112">
        <v>77</v>
      </c>
      <c r="B78" s="113"/>
      <c r="C78" s="113"/>
      <c r="D78" s="112">
        <f t="shared" si="2"/>
      </c>
      <c r="E78" s="112"/>
      <c r="F78" s="112"/>
    </row>
    <row r="79" spans="1:6" ht="12.75">
      <c r="A79" s="112">
        <v>78</v>
      </c>
      <c r="B79" s="113"/>
      <c r="C79" s="113"/>
      <c r="D79" s="112">
        <f t="shared" si="2"/>
      </c>
      <c r="E79" s="112"/>
      <c r="F79" s="112"/>
    </row>
    <row r="80" spans="1:6" ht="12.75">
      <c r="A80" s="112">
        <v>79</v>
      </c>
      <c r="B80" s="113"/>
      <c r="C80" s="113"/>
      <c r="D80" s="112">
        <f t="shared" si="2"/>
      </c>
      <c r="E80" s="112"/>
      <c r="F80" s="112"/>
    </row>
    <row r="81" spans="1:6" ht="12.75">
      <c r="A81" s="112">
        <v>80</v>
      </c>
      <c r="B81" s="113"/>
      <c r="C81" s="113"/>
      <c r="D81" s="112">
        <f t="shared" si="2"/>
      </c>
      <c r="E81" s="112"/>
      <c r="F81" s="112"/>
    </row>
    <row r="82" spans="1:6" ht="12.75">
      <c r="A82" s="112">
        <v>81</v>
      </c>
      <c r="B82" s="113"/>
      <c r="C82" s="113"/>
      <c r="D82" s="112">
        <f t="shared" si="2"/>
      </c>
      <c r="E82" s="112"/>
      <c r="F82" s="112"/>
    </row>
    <row r="83" spans="1:6" ht="12.75">
      <c r="A83" s="112">
        <v>82</v>
      </c>
      <c r="B83" s="113"/>
      <c r="C83" s="113"/>
      <c r="D83" s="112">
        <f t="shared" si="2"/>
      </c>
      <c r="E83" s="112"/>
      <c r="F83" s="112"/>
    </row>
    <row r="84" spans="1:6" ht="12.75">
      <c r="A84" s="112">
        <v>83</v>
      </c>
      <c r="B84" s="113"/>
      <c r="C84" s="113"/>
      <c r="D84" s="112">
        <f t="shared" si="2"/>
      </c>
      <c r="E84" s="112"/>
      <c r="F84" s="112"/>
    </row>
    <row r="85" spans="1:6" ht="12.75">
      <c r="A85" s="112">
        <v>84</v>
      </c>
      <c r="B85" s="113"/>
      <c r="C85" s="113"/>
      <c r="D85" s="112">
        <f t="shared" si="2"/>
      </c>
      <c r="E85" s="112"/>
      <c r="F85" s="112"/>
    </row>
    <row r="86" spans="1:6" ht="12.75">
      <c r="A86" s="112">
        <v>85</v>
      </c>
      <c r="B86" s="113"/>
      <c r="C86" s="113"/>
      <c r="D86" s="112">
        <f t="shared" si="2"/>
      </c>
      <c r="E86" s="112"/>
      <c r="F86" s="112"/>
    </row>
    <row r="87" spans="1:6" ht="12.75">
      <c r="A87" s="112">
        <v>86</v>
      </c>
      <c r="B87" s="113"/>
      <c r="C87" s="113"/>
      <c r="D87" s="112">
        <f t="shared" si="2"/>
      </c>
      <c r="E87" s="112"/>
      <c r="F87" s="112"/>
    </row>
    <row r="88" spans="1:6" ht="12.75">
      <c r="A88" s="112">
        <v>87</v>
      </c>
      <c r="B88" s="113"/>
      <c r="C88" s="113"/>
      <c r="D88" s="112">
        <f t="shared" si="2"/>
      </c>
      <c r="E88" s="112"/>
      <c r="F88" s="112"/>
    </row>
    <row r="89" spans="1:6" ht="12.75">
      <c r="A89" s="112">
        <v>88</v>
      </c>
      <c r="B89" s="113"/>
      <c r="C89" s="113"/>
      <c r="D89" s="112">
        <f t="shared" si="2"/>
      </c>
      <c r="E89" s="112"/>
      <c r="F89" s="112"/>
    </row>
    <row r="90" spans="1:6" ht="12.75">
      <c r="A90" s="112">
        <v>89</v>
      </c>
      <c r="B90" s="113"/>
      <c r="C90" s="113"/>
      <c r="D90" s="112">
        <f t="shared" si="2"/>
      </c>
      <c r="E90" s="112"/>
      <c r="F90" s="112"/>
    </row>
    <row r="91" spans="1:6" ht="12.75">
      <c r="A91" s="112">
        <v>90</v>
      </c>
      <c r="B91" s="113"/>
      <c r="C91" s="113"/>
      <c r="D91" s="112">
        <f t="shared" si="2"/>
      </c>
      <c r="E91" s="112"/>
      <c r="F91" s="112"/>
    </row>
    <row r="92" spans="1:6" ht="12.75">
      <c r="A92" s="112">
        <v>91</v>
      </c>
      <c r="B92" s="113"/>
      <c r="C92" s="113"/>
      <c r="D92" s="112">
        <f t="shared" si="2"/>
      </c>
      <c r="E92" s="112"/>
      <c r="F92" s="112"/>
    </row>
    <row r="93" spans="1:6" ht="12.75">
      <c r="A93" s="112">
        <v>92</v>
      </c>
      <c r="B93" s="113"/>
      <c r="C93" s="113"/>
      <c r="D93" s="112">
        <f t="shared" si="2"/>
      </c>
      <c r="E93" s="112"/>
      <c r="F93" s="112"/>
    </row>
    <row r="94" spans="1:6" ht="12.75">
      <c r="A94" s="112">
        <v>93</v>
      </c>
      <c r="B94" s="113"/>
      <c r="C94" s="113"/>
      <c r="D94" s="112">
        <f t="shared" si="2"/>
      </c>
      <c r="E94" s="112"/>
      <c r="F94" s="112"/>
    </row>
    <row r="95" spans="1:6" ht="12.75">
      <c r="A95" s="112">
        <v>94</v>
      </c>
      <c r="B95" s="113"/>
      <c r="C95" s="113"/>
      <c r="D95" s="112">
        <f t="shared" si="2"/>
      </c>
      <c r="E95" s="112"/>
      <c r="F95" s="112"/>
    </row>
    <row r="96" spans="1:6" ht="12.75">
      <c r="A96" s="112">
        <v>95</v>
      </c>
      <c r="B96" s="113"/>
      <c r="C96" s="113"/>
      <c r="D96" s="112">
        <f t="shared" si="2"/>
      </c>
      <c r="E96" s="112"/>
      <c r="F96" s="112"/>
    </row>
    <row r="97" spans="1:6" ht="12.75">
      <c r="A97" s="112">
        <v>96</v>
      </c>
      <c r="B97" s="113"/>
      <c r="C97" s="113"/>
      <c r="D97" s="112">
        <f t="shared" si="2"/>
      </c>
      <c r="E97" s="112"/>
      <c r="F97" s="112"/>
    </row>
    <row r="98" spans="1:6" ht="12.75">
      <c r="A98" s="112">
        <v>97</v>
      </c>
      <c r="B98" s="113"/>
      <c r="C98" s="113"/>
      <c r="D98" s="112">
        <f t="shared" si="2"/>
      </c>
      <c r="E98" s="112"/>
      <c r="F98" s="112"/>
    </row>
    <row r="99" spans="1:6" ht="12.75">
      <c r="A99" s="112">
        <v>98</v>
      </c>
      <c r="B99" s="113"/>
      <c r="C99" s="113"/>
      <c r="D99" s="112">
        <f t="shared" si="2"/>
      </c>
      <c r="E99" s="112"/>
      <c r="F99" s="112"/>
    </row>
    <row r="100" spans="1:6" ht="12.75">
      <c r="A100" s="112">
        <v>99</v>
      </c>
      <c r="B100" s="113"/>
      <c r="C100" s="113"/>
      <c r="D100" s="112">
        <f t="shared" si="2"/>
      </c>
      <c r="E100" s="112"/>
      <c r="F100" s="112"/>
    </row>
    <row r="101" spans="1:6" ht="12.75">
      <c r="A101" s="112">
        <v>100</v>
      </c>
      <c r="B101" s="113"/>
      <c r="C101" s="113"/>
      <c r="D101" s="112">
        <f t="shared" si="2"/>
      </c>
      <c r="E101" s="112"/>
      <c r="F101" s="112"/>
    </row>
    <row r="102" spans="1:6" ht="12.75">
      <c r="A102" s="112">
        <v>101</v>
      </c>
      <c r="B102" s="113"/>
      <c r="C102" s="113"/>
      <c r="D102" s="112">
        <f t="shared" si="2"/>
      </c>
      <c r="E102" s="112"/>
      <c r="F102" s="112"/>
    </row>
    <row r="103" spans="1:6" ht="12.75">
      <c r="A103" s="112">
        <v>102</v>
      </c>
      <c r="B103" s="113"/>
      <c r="C103" s="113"/>
      <c r="D103" s="112">
        <f t="shared" si="2"/>
      </c>
      <c r="E103" s="112"/>
      <c r="F103" s="112"/>
    </row>
    <row r="104" spans="1:6" ht="12.75">
      <c r="A104" s="112">
        <v>103</v>
      </c>
      <c r="B104" s="113"/>
      <c r="C104" s="113"/>
      <c r="D104" s="112">
        <f t="shared" si="2"/>
      </c>
      <c r="E104" s="112"/>
      <c r="F104" s="112"/>
    </row>
    <row r="105" spans="1:6" ht="12.75">
      <c r="A105" s="112">
        <v>104</v>
      </c>
      <c r="B105" s="113"/>
      <c r="C105" s="113"/>
      <c r="D105" s="112">
        <f t="shared" si="2"/>
      </c>
      <c r="E105" s="112"/>
      <c r="F105" s="112"/>
    </row>
    <row r="106" spans="1:6" ht="12.75">
      <c r="A106" s="112">
        <v>105</v>
      </c>
      <c r="B106" s="113"/>
      <c r="C106" s="113"/>
      <c r="D106" s="112">
        <f t="shared" si="2"/>
      </c>
      <c r="E106" s="112"/>
      <c r="F106" s="112"/>
    </row>
    <row r="107" spans="1:6" ht="12.75">
      <c r="A107" s="112">
        <v>106</v>
      </c>
      <c r="B107" s="113"/>
      <c r="C107" s="113"/>
      <c r="D107" s="112">
        <f t="shared" si="2"/>
      </c>
      <c r="E107" s="112"/>
      <c r="F107" s="112"/>
    </row>
    <row r="108" spans="1:6" ht="12.75">
      <c r="A108" s="112">
        <v>107</v>
      </c>
      <c r="B108" s="113"/>
      <c r="C108" s="113"/>
      <c r="D108" s="112">
        <f t="shared" si="2"/>
      </c>
      <c r="E108" s="112"/>
      <c r="F108" s="112"/>
    </row>
    <row r="109" spans="1:6" ht="12.75">
      <c r="A109" s="112">
        <v>108</v>
      </c>
      <c r="B109" s="113"/>
      <c r="C109" s="113"/>
      <c r="D109" s="112">
        <f t="shared" si="2"/>
      </c>
      <c r="E109" s="112"/>
      <c r="F109" s="112"/>
    </row>
    <row r="110" spans="1:6" ht="12.75">
      <c r="A110" s="112">
        <v>109</v>
      </c>
      <c r="B110" s="113"/>
      <c r="C110" s="113"/>
      <c r="D110" s="112">
        <f t="shared" si="2"/>
      </c>
      <c r="E110" s="112"/>
      <c r="F110" s="112"/>
    </row>
    <row r="111" spans="1:6" ht="12.75">
      <c r="A111" s="112">
        <v>110</v>
      </c>
      <c r="B111" s="113"/>
      <c r="C111" s="113"/>
      <c r="D111" s="112">
        <f t="shared" si="2"/>
      </c>
      <c r="E111" s="112"/>
      <c r="F111" s="112"/>
    </row>
    <row r="112" spans="1:6" ht="12.75">
      <c r="A112" s="112">
        <v>111</v>
      </c>
      <c r="B112" s="113"/>
      <c r="C112" s="113"/>
      <c r="D112" s="112">
        <f t="shared" si="2"/>
      </c>
      <c r="E112" s="112"/>
      <c r="F112" s="112"/>
    </row>
    <row r="113" spans="1:6" ht="12.75">
      <c r="A113" s="112">
        <v>112</v>
      </c>
      <c r="B113" s="113"/>
      <c r="C113" s="113"/>
      <c r="D113" s="112">
        <f t="shared" si="2"/>
      </c>
      <c r="E113" s="112"/>
      <c r="F113" s="112"/>
    </row>
    <row r="114" spans="1:6" ht="12.75">
      <c r="A114" s="112">
        <v>113</v>
      </c>
      <c r="B114" s="113"/>
      <c r="C114" s="113"/>
      <c r="D114" s="112">
        <f t="shared" si="2"/>
      </c>
      <c r="E114" s="112"/>
      <c r="F114" s="112"/>
    </row>
    <row r="115" spans="1:6" ht="12.75">
      <c r="A115" s="112">
        <v>114</v>
      </c>
      <c r="B115" s="113"/>
      <c r="C115" s="113"/>
      <c r="D115" s="112">
        <f t="shared" si="2"/>
      </c>
      <c r="E115" s="112"/>
      <c r="F115" s="112"/>
    </row>
    <row r="116" spans="1:6" ht="12.75">
      <c r="A116" s="112">
        <v>115</v>
      </c>
      <c r="B116" s="113"/>
      <c r="C116" s="113"/>
      <c r="D116" s="112">
        <f t="shared" si="2"/>
      </c>
      <c r="E116" s="112"/>
      <c r="F116" s="112"/>
    </row>
    <row r="117" spans="1:6" ht="12.75">
      <c r="A117" s="112">
        <v>116</v>
      </c>
      <c r="B117" s="113"/>
      <c r="C117" s="113"/>
      <c r="D117" s="112">
        <f t="shared" si="2"/>
      </c>
      <c r="E117" s="112"/>
      <c r="F117" s="112"/>
    </row>
    <row r="118" spans="1:6" ht="12.75">
      <c r="A118" s="112">
        <v>117</v>
      </c>
      <c r="B118" s="113"/>
      <c r="C118" s="113"/>
      <c r="D118" s="112">
        <f t="shared" si="2"/>
      </c>
      <c r="E118" s="112"/>
      <c r="F118" s="112"/>
    </row>
    <row r="119" spans="1:6" ht="12.75">
      <c r="A119" s="112">
        <v>118</v>
      </c>
      <c r="B119" s="113"/>
      <c r="C119" s="113"/>
      <c r="D119" s="112">
        <f t="shared" si="2"/>
      </c>
      <c r="E119" s="112"/>
      <c r="F119" s="112"/>
    </row>
    <row r="120" spans="1:6" ht="12.75">
      <c r="A120" s="112">
        <v>119</v>
      </c>
      <c r="B120" s="113"/>
      <c r="C120" s="113"/>
      <c r="D120" s="112">
        <f t="shared" si="2"/>
      </c>
      <c r="E120" s="112"/>
      <c r="F120" s="112"/>
    </row>
    <row r="121" spans="1:6" ht="12.75">
      <c r="A121" s="112">
        <v>120</v>
      </c>
      <c r="B121" s="113"/>
      <c r="C121" s="113"/>
      <c r="D121" s="112">
        <f t="shared" si="2"/>
      </c>
      <c r="E121" s="112"/>
      <c r="F121" s="112"/>
    </row>
    <row r="122" spans="1:6" ht="12.75">
      <c r="A122" s="112">
        <v>121</v>
      </c>
      <c r="B122" s="113"/>
      <c r="C122" s="113"/>
      <c r="D122" s="112">
        <f t="shared" si="2"/>
      </c>
      <c r="E122" s="112"/>
      <c r="F122" s="112"/>
    </row>
    <row r="123" spans="1:6" ht="12.75">
      <c r="A123" s="112">
        <v>122</v>
      </c>
      <c r="B123" s="113"/>
      <c r="C123" s="113"/>
      <c r="D123" s="112">
        <f t="shared" si="2"/>
      </c>
      <c r="E123" s="112"/>
      <c r="F123" s="112"/>
    </row>
    <row r="124" spans="1:6" ht="12.75">
      <c r="A124" s="112">
        <v>123</v>
      </c>
      <c r="B124" s="113"/>
      <c r="C124" s="113"/>
      <c r="D124" s="112">
        <f t="shared" si="2"/>
      </c>
      <c r="E124" s="112"/>
      <c r="F124" s="112"/>
    </row>
    <row r="125" spans="1:6" ht="12.75">
      <c r="A125" s="112">
        <v>124</v>
      </c>
      <c r="B125" s="113"/>
      <c r="C125" s="113"/>
      <c r="D125" s="112">
        <f t="shared" si="2"/>
      </c>
      <c r="E125" s="112"/>
      <c r="F125" s="112"/>
    </row>
    <row r="126" spans="1:6" ht="12.75">
      <c r="A126" s="112">
        <v>125</v>
      </c>
      <c r="B126" s="21"/>
      <c r="C126" s="21"/>
      <c r="D126" s="112">
        <f t="shared" si="2"/>
      </c>
      <c r="E126" s="112"/>
      <c r="F126" s="112"/>
    </row>
    <row r="127" spans="1:6" ht="12.75">
      <c r="A127" s="112">
        <v>126</v>
      </c>
      <c r="B127" s="21"/>
      <c r="C127" s="21"/>
      <c r="D127" s="112">
        <f t="shared" si="2"/>
      </c>
      <c r="E127" s="112"/>
      <c r="F127" s="112"/>
    </row>
    <row r="128" spans="1:6" ht="12.75">
      <c r="A128" s="112">
        <v>127</v>
      </c>
      <c r="B128" s="21"/>
      <c r="C128" s="21"/>
      <c r="D128" s="112">
        <f t="shared" si="2"/>
      </c>
      <c r="E128" s="112"/>
      <c r="F128" s="112"/>
    </row>
    <row r="129" spans="1:6" ht="12.75">
      <c r="A129" s="112">
        <v>128</v>
      </c>
      <c r="B129" s="21"/>
      <c r="C129" s="21"/>
      <c r="D129" s="112">
        <f t="shared" si="2"/>
      </c>
      <c r="E129" s="112"/>
      <c r="F129" s="112"/>
    </row>
    <row r="130" spans="1:6" ht="12.75">
      <c r="A130" s="112">
        <v>129</v>
      </c>
      <c r="B130" s="21"/>
      <c r="C130" s="21"/>
      <c r="D130" s="112">
        <f t="shared" si="2"/>
      </c>
      <c r="E130" s="112"/>
      <c r="F130" s="112"/>
    </row>
    <row r="131" spans="1:6" ht="12.75">
      <c r="A131" s="112">
        <v>130</v>
      </c>
      <c r="B131" s="21"/>
      <c r="C131" s="21"/>
      <c r="D131" s="112">
        <f t="shared" si="2"/>
      </c>
      <c r="E131" s="112"/>
      <c r="F131" s="112"/>
    </row>
    <row r="132" spans="1:6" ht="12.75">
      <c r="A132" s="112">
        <v>131</v>
      </c>
      <c r="B132" s="21"/>
      <c r="C132" s="21"/>
      <c r="D132" s="112">
        <f t="shared" si="2"/>
      </c>
      <c r="E132" s="112"/>
      <c r="F132" s="112"/>
    </row>
    <row r="133" spans="1:6" ht="12.75">
      <c r="A133" s="112">
        <v>132</v>
      </c>
      <c r="B133" s="21"/>
      <c r="C133" s="21"/>
      <c r="D133" s="112">
        <f aca="true" t="shared" si="3" ref="D133:D196">IF(B133="","",CONCATENATE(B133,", ",C133))</f>
      </c>
      <c r="E133" s="112"/>
      <c r="F133" s="112"/>
    </row>
    <row r="134" spans="1:6" ht="12.75">
      <c r="A134" s="112">
        <v>133</v>
      </c>
      <c r="B134" s="21"/>
      <c r="C134" s="21"/>
      <c r="D134" s="112">
        <f t="shared" si="3"/>
      </c>
      <c r="E134" s="112"/>
      <c r="F134" s="112"/>
    </row>
    <row r="135" spans="1:6" ht="12.75">
      <c r="A135" s="112">
        <v>134</v>
      </c>
      <c r="B135" s="21"/>
      <c r="C135" s="21"/>
      <c r="D135" s="112">
        <f t="shared" si="3"/>
      </c>
      <c r="E135" s="112"/>
      <c r="F135" s="112"/>
    </row>
    <row r="136" spans="1:6" ht="12.75">
      <c r="A136" s="112">
        <v>135</v>
      </c>
      <c r="B136" s="21"/>
      <c r="C136" s="21"/>
      <c r="D136" s="112">
        <f t="shared" si="3"/>
      </c>
      <c r="E136" s="112"/>
      <c r="F136" s="112"/>
    </row>
    <row r="137" spans="1:6" ht="12.75">
      <c r="A137" s="112">
        <v>136</v>
      </c>
      <c r="B137" s="21"/>
      <c r="C137" s="21"/>
      <c r="D137" s="112">
        <f t="shared" si="3"/>
      </c>
      <c r="E137" s="112"/>
      <c r="F137" s="112"/>
    </row>
    <row r="138" spans="1:6" ht="12.75">
      <c r="A138" s="112">
        <v>137</v>
      </c>
      <c r="B138" s="21"/>
      <c r="C138" s="21"/>
      <c r="D138" s="112">
        <f t="shared" si="3"/>
      </c>
      <c r="E138" s="112"/>
      <c r="F138" s="112"/>
    </row>
    <row r="139" spans="1:6" ht="12.75">
      <c r="A139" s="112">
        <v>138</v>
      </c>
      <c r="B139" s="21"/>
      <c r="C139" s="21"/>
      <c r="D139" s="112">
        <f t="shared" si="3"/>
      </c>
      <c r="E139" s="112"/>
      <c r="F139" s="112"/>
    </row>
    <row r="140" spans="1:6" ht="12.75">
      <c r="A140" s="112">
        <v>139</v>
      </c>
      <c r="B140" s="21"/>
      <c r="C140" s="21"/>
      <c r="D140" s="112">
        <f t="shared" si="3"/>
      </c>
      <c r="E140" s="112"/>
      <c r="F140" s="112"/>
    </row>
    <row r="141" spans="1:6" ht="12.75">
      <c r="A141" s="112">
        <v>140</v>
      </c>
      <c r="B141" s="21"/>
      <c r="C141" s="21"/>
      <c r="D141" s="112">
        <f t="shared" si="3"/>
      </c>
      <c r="E141" s="112"/>
      <c r="F141" s="112"/>
    </row>
    <row r="142" spans="1:6" ht="12.75">
      <c r="A142" s="112">
        <v>141</v>
      </c>
      <c r="B142" s="21"/>
      <c r="C142" s="21"/>
      <c r="D142" s="112">
        <f t="shared" si="3"/>
      </c>
      <c r="E142" s="112"/>
      <c r="F142" s="112"/>
    </row>
    <row r="143" spans="1:6" ht="12.75">
      <c r="A143" s="112">
        <v>142</v>
      </c>
      <c r="B143" s="21"/>
      <c r="C143" s="21"/>
      <c r="D143" s="112">
        <f t="shared" si="3"/>
      </c>
      <c r="E143" s="112"/>
      <c r="F143" s="112"/>
    </row>
    <row r="144" spans="1:6" ht="12.75">
      <c r="A144" s="112">
        <v>143</v>
      </c>
      <c r="B144" s="21"/>
      <c r="C144" s="21"/>
      <c r="D144" s="112">
        <f t="shared" si="3"/>
      </c>
      <c r="E144" s="112"/>
      <c r="F144" s="112"/>
    </row>
    <row r="145" spans="1:6" ht="12.75">
      <c r="A145" s="112">
        <v>144</v>
      </c>
      <c r="B145" s="21"/>
      <c r="C145" s="21"/>
      <c r="D145" s="112">
        <f t="shared" si="3"/>
      </c>
      <c r="E145" s="112"/>
      <c r="F145" s="112"/>
    </row>
    <row r="146" spans="1:6" ht="12.75">
      <c r="A146" s="112">
        <v>145</v>
      </c>
      <c r="B146" s="21"/>
      <c r="C146" s="21"/>
      <c r="D146" s="112">
        <f t="shared" si="3"/>
      </c>
      <c r="E146" s="112"/>
      <c r="F146" s="112"/>
    </row>
    <row r="147" spans="1:6" ht="12.75">
      <c r="A147" s="112">
        <v>146</v>
      </c>
      <c r="B147" s="21"/>
      <c r="C147" s="21"/>
      <c r="D147" s="112">
        <f t="shared" si="3"/>
      </c>
      <c r="E147" s="112"/>
      <c r="F147" s="112"/>
    </row>
    <row r="148" spans="1:6" ht="12.75">
      <c r="A148" s="112">
        <v>147</v>
      </c>
      <c r="B148" s="21"/>
      <c r="C148" s="21"/>
      <c r="D148" s="112">
        <f t="shared" si="3"/>
      </c>
      <c r="E148" s="112"/>
      <c r="F148" s="112"/>
    </row>
    <row r="149" spans="1:6" ht="12.75">
      <c r="A149" s="112">
        <v>148</v>
      </c>
      <c r="B149" s="21"/>
      <c r="C149" s="21"/>
      <c r="D149" s="112">
        <f t="shared" si="3"/>
      </c>
      <c r="E149" s="112"/>
      <c r="F149" s="112"/>
    </row>
    <row r="150" spans="1:6" ht="12.75">
      <c r="A150" s="112">
        <v>149</v>
      </c>
      <c r="B150" s="21"/>
      <c r="C150" s="21"/>
      <c r="D150" s="112">
        <f t="shared" si="3"/>
      </c>
      <c r="E150" s="112"/>
      <c r="F150" s="112"/>
    </row>
    <row r="151" spans="1:6" ht="12.75">
      <c r="A151" s="112">
        <v>150</v>
      </c>
      <c r="B151" s="21"/>
      <c r="C151" s="21"/>
      <c r="D151" s="112">
        <f t="shared" si="3"/>
      </c>
      <c r="E151" s="112"/>
      <c r="F151" s="112"/>
    </row>
    <row r="152" spans="1:6" ht="12.75">
      <c r="A152" s="112">
        <v>151</v>
      </c>
      <c r="B152" s="21"/>
      <c r="C152" s="21"/>
      <c r="D152" s="112">
        <f t="shared" si="3"/>
      </c>
      <c r="E152" s="112"/>
      <c r="F152" s="112"/>
    </row>
    <row r="153" spans="1:6" ht="12.75">
      <c r="A153" s="112">
        <v>152</v>
      </c>
      <c r="B153" s="21"/>
      <c r="C153" s="21"/>
      <c r="D153" s="112">
        <f t="shared" si="3"/>
      </c>
      <c r="E153" s="112"/>
      <c r="F153" s="112"/>
    </row>
    <row r="154" spans="1:6" ht="12.75">
      <c r="A154" s="112">
        <v>153</v>
      </c>
      <c r="B154" s="21"/>
      <c r="C154" s="21"/>
      <c r="D154" s="112">
        <f t="shared" si="3"/>
      </c>
      <c r="E154" s="112"/>
      <c r="F154" s="112"/>
    </row>
    <row r="155" spans="1:6" ht="12.75">
      <c r="A155" s="112">
        <v>154</v>
      </c>
      <c r="B155" s="21"/>
      <c r="C155" s="21"/>
      <c r="D155" s="112">
        <f t="shared" si="3"/>
      </c>
      <c r="E155" s="112"/>
      <c r="F155" s="112"/>
    </row>
    <row r="156" spans="1:6" ht="12.75">
      <c r="A156" s="112">
        <v>155</v>
      </c>
      <c r="B156" s="21"/>
      <c r="C156" s="21"/>
      <c r="D156" s="112">
        <f t="shared" si="3"/>
      </c>
      <c r="E156" s="112"/>
      <c r="F156" s="112"/>
    </row>
    <row r="157" spans="1:6" ht="12.75">
      <c r="A157" s="112">
        <v>156</v>
      </c>
      <c r="B157" s="21"/>
      <c r="C157" s="21"/>
      <c r="D157" s="112">
        <f t="shared" si="3"/>
      </c>
      <c r="E157" s="112"/>
      <c r="F157" s="112"/>
    </row>
    <row r="158" spans="1:6" ht="12.75">
      <c r="A158" s="112">
        <v>157</v>
      </c>
      <c r="B158" s="21"/>
      <c r="C158" s="21"/>
      <c r="D158" s="112">
        <f t="shared" si="3"/>
      </c>
      <c r="E158" s="112"/>
      <c r="F158" s="112"/>
    </row>
    <row r="159" spans="1:6" ht="12.75">
      <c r="A159" s="112">
        <v>158</v>
      </c>
      <c r="B159" s="21"/>
      <c r="C159" s="21"/>
      <c r="D159" s="112">
        <f t="shared" si="3"/>
      </c>
      <c r="E159" s="112"/>
      <c r="F159" s="112"/>
    </row>
    <row r="160" spans="1:6" ht="12.75">
      <c r="A160" s="112">
        <v>159</v>
      </c>
      <c r="B160" s="21"/>
      <c r="C160" s="21"/>
      <c r="D160" s="112">
        <f t="shared" si="3"/>
      </c>
      <c r="E160" s="112"/>
      <c r="F160" s="112"/>
    </row>
    <row r="161" spans="1:6" ht="12.75">
      <c r="A161" s="112">
        <v>160</v>
      </c>
      <c r="B161" s="21"/>
      <c r="C161" s="21"/>
      <c r="D161" s="112">
        <f t="shared" si="3"/>
      </c>
      <c r="E161" s="112"/>
      <c r="F161" s="112"/>
    </row>
    <row r="162" spans="1:6" ht="12.75">
      <c r="A162" s="112">
        <v>161</v>
      </c>
      <c r="B162" s="21"/>
      <c r="C162" s="21"/>
      <c r="D162" s="112">
        <f t="shared" si="3"/>
      </c>
      <c r="E162" s="112"/>
      <c r="F162" s="112"/>
    </row>
    <row r="163" spans="1:6" ht="12.75">
      <c r="A163" s="112">
        <v>162</v>
      </c>
      <c r="B163" s="21"/>
      <c r="C163" s="21"/>
      <c r="D163" s="112">
        <f t="shared" si="3"/>
      </c>
      <c r="E163" s="112"/>
      <c r="F163" s="112"/>
    </row>
    <row r="164" spans="1:6" ht="12.75">
      <c r="A164" s="112">
        <v>163</v>
      </c>
      <c r="B164" s="21"/>
      <c r="C164" s="21"/>
      <c r="D164" s="112">
        <f t="shared" si="3"/>
      </c>
      <c r="E164" s="112"/>
      <c r="F164" s="112"/>
    </row>
    <row r="165" spans="1:6" ht="12.75">
      <c r="A165" s="112">
        <v>164</v>
      </c>
      <c r="B165" s="21"/>
      <c r="C165" s="21"/>
      <c r="D165" s="112">
        <f t="shared" si="3"/>
      </c>
      <c r="E165" s="112"/>
      <c r="F165" s="112"/>
    </row>
    <row r="166" spans="1:6" ht="12.75">
      <c r="A166" s="112">
        <v>165</v>
      </c>
      <c r="B166" s="21"/>
      <c r="C166" s="21"/>
      <c r="D166" s="112">
        <f t="shared" si="3"/>
      </c>
      <c r="E166" s="112"/>
      <c r="F166" s="112"/>
    </row>
    <row r="167" spans="1:6" ht="12.75">
      <c r="A167" s="112">
        <v>166</v>
      </c>
      <c r="B167" s="21"/>
      <c r="C167" s="21"/>
      <c r="D167" s="112">
        <f t="shared" si="3"/>
      </c>
      <c r="E167" s="112"/>
      <c r="F167" s="112"/>
    </row>
    <row r="168" spans="1:6" ht="12.75">
      <c r="A168" s="112">
        <v>167</v>
      </c>
      <c r="B168" s="21"/>
      <c r="C168" s="21"/>
      <c r="D168" s="112">
        <f t="shared" si="3"/>
      </c>
      <c r="E168" s="112"/>
      <c r="F168" s="112"/>
    </row>
    <row r="169" spans="1:6" ht="12.75">
      <c r="A169" s="112">
        <v>168</v>
      </c>
      <c r="B169" s="21"/>
      <c r="C169" s="21"/>
      <c r="D169" s="112">
        <f t="shared" si="3"/>
      </c>
      <c r="E169" s="112"/>
      <c r="F169" s="112"/>
    </row>
    <row r="170" spans="1:6" ht="12.75">
      <c r="A170" s="112">
        <v>169</v>
      </c>
      <c r="B170" s="21"/>
      <c r="C170" s="21"/>
      <c r="D170" s="112">
        <f t="shared" si="3"/>
      </c>
      <c r="E170" s="112"/>
      <c r="F170" s="112"/>
    </row>
    <row r="171" spans="1:6" ht="12.75">
      <c r="A171" s="112">
        <v>170</v>
      </c>
      <c r="B171" s="21"/>
      <c r="C171" s="21"/>
      <c r="D171" s="112">
        <f t="shared" si="3"/>
      </c>
      <c r="E171" s="112"/>
      <c r="F171" s="112"/>
    </row>
    <row r="172" spans="1:6" ht="12.75">
      <c r="A172" s="112">
        <v>171</v>
      </c>
      <c r="B172" s="21"/>
      <c r="C172" s="21"/>
      <c r="D172" s="112">
        <f t="shared" si="3"/>
      </c>
      <c r="E172" s="112"/>
      <c r="F172" s="112"/>
    </row>
    <row r="173" spans="1:6" ht="12.75">
      <c r="A173" s="112">
        <v>172</v>
      </c>
      <c r="B173" s="21"/>
      <c r="C173" s="21"/>
      <c r="D173" s="112">
        <f t="shared" si="3"/>
      </c>
      <c r="E173" s="112"/>
      <c r="F173" s="112"/>
    </row>
    <row r="174" spans="1:6" ht="12.75">
      <c r="A174" s="112">
        <v>173</v>
      </c>
      <c r="B174" s="21"/>
      <c r="C174" s="21"/>
      <c r="D174" s="112">
        <f t="shared" si="3"/>
      </c>
      <c r="E174" s="112"/>
      <c r="F174" s="112"/>
    </row>
    <row r="175" spans="1:6" ht="12.75">
      <c r="A175" s="112">
        <v>174</v>
      </c>
      <c r="B175" s="21"/>
      <c r="C175" s="21"/>
      <c r="D175" s="112">
        <f t="shared" si="3"/>
      </c>
      <c r="E175" s="112"/>
      <c r="F175" s="112"/>
    </row>
    <row r="176" spans="1:6" ht="12.75">
      <c r="A176" s="112">
        <v>175</v>
      </c>
      <c r="B176" s="21"/>
      <c r="C176" s="21"/>
      <c r="D176" s="112">
        <f t="shared" si="3"/>
      </c>
      <c r="E176" s="112"/>
      <c r="F176" s="112"/>
    </row>
    <row r="177" spans="1:6" ht="12.75">
      <c r="A177" s="112">
        <v>176</v>
      </c>
      <c r="B177" s="21"/>
      <c r="C177" s="21"/>
      <c r="D177" s="112">
        <f t="shared" si="3"/>
      </c>
      <c r="E177" s="112"/>
      <c r="F177" s="112"/>
    </row>
    <row r="178" spans="1:6" ht="12.75">
      <c r="A178" s="112">
        <v>177</v>
      </c>
      <c r="B178" s="21"/>
      <c r="C178" s="21"/>
      <c r="D178" s="112">
        <f t="shared" si="3"/>
      </c>
      <c r="E178" s="112"/>
      <c r="F178" s="112"/>
    </row>
    <row r="179" spans="1:6" ht="12.75">
      <c r="A179" s="112">
        <v>178</v>
      </c>
      <c r="B179" s="21"/>
      <c r="C179" s="21"/>
      <c r="D179" s="112">
        <f t="shared" si="3"/>
      </c>
      <c r="E179" s="112"/>
      <c r="F179" s="112"/>
    </row>
    <row r="180" spans="1:6" ht="12.75">
      <c r="A180" s="112">
        <v>179</v>
      </c>
      <c r="B180" s="21"/>
      <c r="C180" s="21"/>
      <c r="D180" s="112">
        <f t="shared" si="3"/>
      </c>
      <c r="E180" s="112"/>
      <c r="F180" s="112"/>
    </row>
    <row r="181" spans="1:6" ht="12.75">
      <c r="A181" s="112">
        <v>180</v>
      </c>
      <c r="B181" s="21"/>
      <c r="C181" s="21"/>
      <c r="D181" s="112">
        <f t="shared" si="3"/>
      </c>
      <c r="E181" s="112"/>
      <c r="F181" s="112"/>
    </row>
    <row r="182" spans="1:6" ht="12.75">
      <c r="A182" s="112">
        <v>181</v>
      </c>
      <c r="B182" s="21"/>
      <c r="C182" s="21"/>
      <c r="D182" s="112">
        <f t="shared" si="3"/>
      </c>
      <c r="E182" s="112"/>
      <c r="F182" s="112"/>
    </row>
    <row r="183" spans="1:6" ht="12.75">
      <c r="A183" s="112">
        <v>182</v>
      </c>
      <c r="B183" s="21"/>
      <c r="C183" s="21"/>
      <c r="D183" s="112">
        <f t="shared" si="3"/>
      </c>
      <c r="E183" s="112"/>
      <c r="F183" s="112"/>
    </row>
    <row r="184" spans="1:4" ht="12.75">
      <c r="A184" s="110">
        <v>183</v>
      </c>
      <c r="B184" s="114"/>
      <c r="C184" s="114"/>
      <c r="D184" s="112">
        <f t="shared" si="3"/>
      </c>
    </row>
    <row r="185" spans="1:4" ht="12.75">
      <c r="A185" s="110">
        <v>184</v>
      </c>
      <c r="B185" s="114"/>
      <c r="C185" s="114"/>
      <c r="D185" s="112">
        <f t="shared" si="3"/>
      </c>
    </row>
    <row r="186" spans="1:4" ht="12.75">
      <c r="A186" s="110">
        <v>185</v>
      </c>
      <c r="B186" s="114"/>
      <c r="C186" s="114"/>
      <c r="D186" s="112">
        <f t="shared" si="3"/>
      </c>
    </row>
    <row r="187" spans="1:4" ht="12.75">
      <c r="A187" s="110">
        <v>186</v>
      </c>
      <c r="B187" s="114"/>
      <c r="C187" s="114"/>
      <c r="D187" s="112">
        <f t="shared" si="3"/>
      </c>
    </row>
    <row r="188" spans="1:4" ht="12.75">
      <c r="A188" s="110">
        <v>187</v>
      </c>
      <c r="B188" s="114"/>
      <c r="C188" s="114"/>
      <c r="D188" s="112">
        <f t="shared" si="3"/>
      </c>
    </row>
    <row r="189" spans="1:4" ht="12.75">
      <c r="A189" s="110">
        <v>188</v>
      </c>
      <c r="B189" s="114"/>
      <c r="C189" s="114"/>
      <c r="D189" s="112">
        <f t="shared" si="3"/>
      </c>
    </row>
    <row r="190" spans="1:4" ht="12.75">
      <c r="A190" s="110">
        <v>189</v>
      </c>
      <c r="B190" s="114"/>
      <c r="C190" s="114"/>
      <c r="D190" s="112">
        <f t="shared" si="3"/>
      </c>
    </row>
    <row r="191" spans="1:4" ht="12.75">
      <c r="A191" s="110">
        <v>190</v>
      </c>
      <c r="B191" s="114"/>
      <c r="C191" s="114"/>
      <c r="D191" s="112">
        <f t="shared" si="3"/>
      </c>
    </row>
    <row r="192" spans="1:4" ht="12.75">
      <c r="A192" s="110">
        <v>191</v>
      </c>
      <c r="B192" s="114"/>
      <c r="C192" s="114"/>
      <c r="D192" s="112">
        <f t="shared" si="3"/>
      </c>
    </row>
    <row r="193" spans="1:4" ht="12.75">
      <c r="A193" s="110">
        <v>192</v>
      </c>
      <c r="B193" s="114"/>
      <c r="C193" s="114"/>
      <c r="D193" s="112">
        <f t="shared" si="3"/>
      </c>
    </row>
    <row r="194" spans="1:4" ht="12.75">
      <c r="A194" s="110">
        <v>193</v>
      </c>
      <c r="B194" s="114"/>
      <c r="C194" s="114"/>
      <c r="D194" s="112">
        <f t="shared" si="3"/>
      </c>
    </row>
    <row r="195" spans="1:4" ht="12.75">
      <c r="A195" s="110">
        <v>194</v>
      </c>
      <c r="B195" s="114"/>
      <c r="C195" s="114"/>
      <c r="D195" s="112">
        <f t="shared" si="3"/>
      </c>
    </row>
    <row r="196" spans="1:4" ht="12.75">
      <c r="A196" s="110">
        <v>195</v>
      </c>
      <c r="B196" s="114"/>
      <c r="C196" s="114"/>
      <c r="D196" s="112">
        <f t="shared" si="3"/>
      </c>
    </row>
    <row r="197" spans="1:4" ht="12.75">
      <c r="A197" s="110">
        <v>196</v>
      </c>
      <c r="B197" s="114"/>
      <c r="C197" s="114"/>
      <c r="D197" s="112">
        <f aca="true" t="shared" si="4" ref="D197:D250">IF(B197="","",CONCATENATE(B197,", ",C197))</f>
      </c>
    </row>
    <row r="198" spans="1:4" ht="12.75">
      <c r="A198" s="110">
        <v>197</v>
      </c>
      <c r="B198" s="114"/>
      <c r="C198" s="114"/>
      <c r="D198" s="112">
        <f t="shared" si="4"/>
      </c>
    </row>
    <row r="199" spans="1:4" ht="12.75">
      <c r="A199" s="110">
        <v>198</v>
      </c>
      <c r="B199" s="114"/>
      <c r="C199" s="114"/>
      <c r="D199" s="112">
        <f t="shared" si="4"/>
      </c>
    </row>
    <row r="200" spans="1:4" ht="12.75">
      <c r="A200" s="110">
        <v>199</v>
      </c>
      <c r="B200" s="114"/>
      <c r="C200" s="114"/>
      <c r="D200" s="112">
        <f t="shared" si="4"/>
      </c>
    </row>
    <row r="201" spans="1:4" ht="12.75">
      <c r="A201" s="110">
        <v>200</v>
      </c>
      <c r="B201" s="114"/>
      <c r="C201" s="114"/>
      <c r="D201" s="112">
        <f t="shared" si="4"/>
      </c>
    </row>
    <row r="202" spans="1:4" ht="12.75">
      <c r="A202" s="110">
        <v>201</v>
      </c>
      <c r="B202" s="114"/>
      <c r="C202" s="114"/>
      <c r="D202" s="112">
        <f t="shared" si="4"/>
      </c>
    </row>
    <row r="203" spans="1:4" ht="12.75">
      <c r="A203" s="110">
        <v>202</v>
      </c>
      <c r="B203" s="114"/>
      <c r="C203" s="114"/>
      <c r="D203" s="112">
        <f t="shared" si="4"/>
      </c>
    </row>
    <row r="204" spans="1:4" ht="12.75">
      <c r="A204" s="110">
        <v>203</v>
      </c>
      <c r="B204" s="114"/>
      <c r="C204" s="114"/>
      <c r="D204" s="112">
        <f t="shared" si="4"/>
      </c>
    </row>
    <row r="205" spans="1:4" ht="12.75">
      <c r="A205" s="110">
        <v>204</v>
      </c>
      <c r="B205" s="114"/>
      <c r="C205" s="114"/>
      <c r="D205" s="112">
        <f t="shared" si="4"/>
      </c>
    </row>
    <row r="206" spans="1:4" ht="12.75">
      <c r="A206" s="110">
        <v>205</v>
      </c>
      <c r="B206" s="114"/>
      <c r="C206" s="114"/>
      <c r="D206" s="112">
        <f t="shared" si="4"/>
      </c>
    </row>
    <row r="207" spans="1:4" ht="12.75">
      <c r="A207" s="110">
        <v>206</v>
      </c>
      <c r="B207" s="114"/>
      <c r="C207" s="114"/>
      <c r="D207" s="112">
        <f t="shared" si="4"/>
      </c>
    </row>
    <row r="208" spans="1:4" ht="12.75">
      <c r="A208" s="110">
        <v>207</v>
      </c>
      <c r="B208" s="114"/>
      <c r="C208" s="114"/>
      <c r="D208" s="112">
        <f t="shared" si="4"/>
      </c>
    </row>
    <row r="209" spans="1:4" ht="12.75">
      <c r="A209" s="110">
        <v>208</v>
      </c>
      <c r="B209" s="114"/>
      <c r="C209" s="114"/>
      <c r="D209" s="112">
        <f t="shared" si="4"/>
      </c>
    </row>
    <row r="210" spans="1:4" ht="12.75">
      <c r="A210" s="110">
        <v>209</v>
      </c>
      <c r="B210" s="114"/>
      <c r="C210" s="114"/>
      <c r="D210" s="112">
        <f t="shared" si="4"/>
      </c>
    </row>
    <row r="211" spans="1:4" ht="12.75">
      <c r="A211" s="110">
        <v>210</v>
      </c>
      <c r="B211" s="114"/>
      <c r="C211" s="114"/>
      <c r="D211" s="112">
        <f t="shared" si="4"/>
      </c>
    </row>
    <row r="212" spans="1:4" ht="12.75">
      <c r="A212" s="110">
        <v>211</v>
      </c>
      <c r="B212" s="114"/>
      <c r="C212" s="114"/>
      <c r="D212" s="112">
        <f t="shared" si="4"/>
      </c>
    </row>
    <row r="213" spans="1:4" ht="12.75">
      <c r="A213" s="110">
        <v>212</v>
      </c>
      <c r="B213" s="114"/>
      <c r="C213" s="114"/>
      <c r="D213" s="112">
        <f t="shared" si="4"/>
      </c>
    </row>
    <row r="214" spans="1:4" ht="12.75">
      <c r="A214" s="110">
        <v>213</v>
      </c>
      <c r="B214" s="114"/>
      <c r="C214" s="114"/>
      <c r="D214" s="112">
        <f t="shared" si="4"/>
      </c>
    </row>
    <row r="215" spans="1:4" ht="12.75">
      <c r="A215" s="110">
        <v>214</v>
      </c>
      <c r="B215" s="114"/>
      <c r="C215" s="114"/>
      <c r="D215" s="112">
        <f t="shared" si="4"/>
      </c>
    </row>
    <row r="216" spans="1:4" ht="12.75">
      <c r="A216" s="110">
        <v>215</v>
      </c>
      <c r="B216" s="114"/>
      <c r="C216" s="114"/>
      <c r="D216" s="112">
        <f t="shared" si="4"/>
      </c>
    </row>
    <row r="217" spans="1:4" ht="12.75">
      <c r="A217" s="110">
        <v>216</v>
      </c>
      <c r="B217" s="114"/>
      <c r="C217" s="114"/>
      <c r="D217" s="112">
        <f t="shared" si="4"/>
      </c>
    </row>
    <row r="218" spans="1:4" ht="12.75">
      <c r="A218" s="110">
        <v>217</v>
      </c>
      <c r="B218" s="114"/>
      <c r="C218" s="114"/>
      <c r="D218" s="112">
        <f t="shared" si="4"/>
      </c>
    </row>
    <row r="219" spans="1:4" ht="12.75">
      <c r="A219" s="110">
        <v>218</v>
      </c>
      <c r="B219" s="114"/>
      <c r="C219" s="114"/>
      <c r="D219" s="112">
        <f t="shared" si="4"/>
      </c>
    </row>
    <row r="220" spans="1:4" ht="12.75">
      <c r="A220" s="110">
        <v>219</v>
      </c>
      <c r="B220" s="114"/>
      <c r="C220" s="114"/>
      <c r="D220" s="112">
        <f t="shared" si="4"/>
      </c>
    </row>
    <row r="221" spans="1:4" ht="12.75">
      <c r="A221" s="110">
        <v>220</v>
      </c>
      <c r="B221" s="114"/>
      <c r="C221" s="114"/>
      <c r="D221" s="112">
        <f t="shared" si="4"/>
      </c>
    </row>
    <row r="222" spans="1:4" ht="12.75">
      <c r="A222" s="110">
        <v>221</v>
      </c>
      <c r="B222" s="114"/>
      <c r="C222" s="114"/>
      <c r="D222" s="112">
        <f t="shared" si="4"/>
      </c>
    </row>
    <row r="223" spans="1:4" ht="12.75">
      <c r="A223" s="110">
        <v>222</v>
      </c>
      <c r="B223" s="114"/>
      <c r="C223" s="114"/>
      <c r="D223" s="112">
        <f t="shared" si="4"/>
      </c>
    </row>
    <row r="224" spans="1:4" ht="12.75">
      <c r="A224" s="110">
        <v>223</v>
      </c>
      <c r="B224" s="114"/>
      <c r="C224" s="114"/>
      <c r="D224" s="112">
        <f t="shared" si="4"/>
      </c>
    </row>
    <row r="225" spans="1:4" ht="12.75">
      <c r="A225" s="110">
        <v>224</v>
      </c>
      <c r="B225" s="114"/>
      <c r="C225" s="114"/>
      <c r="D225" s="112">
        <f t="shared" si="4"/>
      </c>
    </row>
    <row r="226" spans="1:4" ht="12.75">
      <c r="A226" s="110">
        <v>225</v>
      </c>
      <c r="B226" s="114"/>
      <c r="C226" s="114"/>
      <c r="D226" s="112">
        <f t="shared" si="4"/>
      </c>
    </row>
    <row r="227" spans="1:4" ht="12.75">
      <c r="A227" s="110">
        <v>226</v>
      </c>
      <c r="B227" s="114"/>
      <c r="C227" s="114"/>
      <c r="D227" s="112">
        <f t="shared" si="4"/>
      </c>
    </row>
    <row r="228" spans="1:4" ht="12.75">
      <c r="A228" s="110">
        <v>227</v>
      </c>
      <c r="B228" s="114"/>
      <c r="C228" s="114"/>
      <c r="D228" s="112">
        <f t="shared" si="4"/>
      </c>
    </row>
    <row r="229" spans="1:4" ht="12.75">
      <c r="A229" s="110">
        <v>228</v>
      </c>
      <c r="B229" s="114"/>
      <c r="C229" s="114"/>
      <c r="D229" s="112">
        <f t="shared" si="4"/>
      </c>
    </row>
    <row r="230" spans="1:4" ht="12.75">
      <c r="A230" s="110">
        <v>229</v>
      </c>
      <c r="B230" s="114"/>
      <c r="C230" s="114"/>
      <c r="D230" s="112">
        <f t="shared" si="4"/>
      </c>
    </row>
    <row r="231" spans="1:4" ht="12.75">
      <c r="A231" s="110">
        <v>230</v>
      </c>
      <c r="B231" s="114"/>
      <c r="C231" s="114"/>
      <c r="D231" s="112">
        <f t="shared" si="4"/>
      </c>
    </row>
    <row r="232" spans="1:4" ht="12.75">
      <c r="A232" s="110">
        <v>231</v>
      </c>
      <c r="B232" s="114"/>
      <c r="C232" s="114"/>
      <c r="D232" s="112">
        <f t="shared" si="4"/>
      </c>
    </row>
    <row r="233" spans="1:4" ht="12.75">
      <c r="A233" s="110">
        <v>232</v>
      </c>
      <c r="B233" s="114"/>
      <c r="C233" s="114"/>
      <c r="D233" s="112">
        <f t="shared" si="4"/>
      </c>
    </row>
    <row r="234" spans="1:4" ht="12.75">
      <c r="A234" s="110">
        <v>233</v>
      </c>
      <c r="B234" s="114"/>
      <c r="C234" s="114"/>
      <c r="D234" s="112">
        <f t="shared" si="4"/>
      </c>
    </row>
    <row r="235" spans="1:4" ht="12.75">
      <c r="A235" s="110">
        <v>234</v>
      </c>
      <c r="B235" s="114"/>
      <c r="C235" s="114"/>
      <c r="D235" s="112">
        <f t="shared" si="4"/>
      </c>
    </row>
    <row r="236" spans="1:4" ht="12.75">
      <c r="A236" s="110">
        <v>235</v>
      </c>
      <c r="B236" s="114"/>
      <c r="C236" s="114"/>
      <c r="D236" s="112">
        <f t="shared" si="4"/>
      </c>
    </row>
    <row r="237" spans="1:4" ht="12.75">
      <c r="A237" s="110">
        <v>236</v>
      </c>
      <c r="B237" s="114"/>
      <c r="C237" s="114"/>
      <c r="D237" s="112">
        <f t="shared" si="4"/>
      </c>
    </row>
    <row r="238" spans="1:4" ht="12.75">
      <c r="A238" s="110">
        <v>237</v>
      </c>
      <c r="B238" s="114"/>
      <c r="C238" s="114"/>
      <c r="D238" s="112">
        <f t="shared" si="4"/>
      </c>
    </row>
    <row r="239" spans="1:4" ht="12.75">
      <c r="A239" s="110">
        <v>238</v>
      </c>
      <c r="B239" s="114"/>
      <c r="C239" s="114"/>
      <c r="D239" s="112">
        <f t="shared" si="4"/>
      </c>
    </row>
    <row r="240" spans="1:4" ht="12.75">
      <c r="A240" s="110">
        <v>239</v>
      </c>
      <c r="B240" s="114"/>
      <c r="C240" s="114"/>
      <c r="D240" s="112">
        <f t="shared" si="4"/>
      </c>
    </row>
    <row r="241" spans="1:4" ht="12.75">
      <c r="A241" s="110">
        <v>240</v>
      </c>
      <c r="B241" s="114"/>
      <c r="C241" s="114"/>
      <c r="D241" s="112">
        <f t="shared" si="4"/>
      </c>
    </row>
    <row r="242" spans="1:4" ht="12.75">
      <c r="A242" s="110">
        <v>241</v>
      </c>
      <c r="B242" s="114"/>
      <c r="C242" s="114"/>
      <c r="D242" s="112">
        <f t="shared" si="4"/>
      </c>
    </row>
    <row r="243" spans="1:4" ht="12.75">
      <c r="A243" s="110">
        <v>242</v>
      </c>
      <c r="B243" s="114"/>
      <c r="C243" s="114"/>
      <c r="D243" s="112">
        <f t="shared" si="4"/>
      </c>
    </row>
    <row r="244" spans="1:4" ht="12.75">
      <c r="A244" s="110">
        <v>243</v>
      </c>
      <c r="B244" s="114"/>
      <c r="C244" s="114"/>
      <c r="D244" s="112">
        <f t="shared" si="4"/>
      </c>
    </row>
    <row r="245" spans="1:4" ht="12.75">
      <c r="A245" s="110">
        <v>244</v>
      </c>
      <c r="B245" s="114"/>
      <c r="C245" s="114"/>
      <c r="D245" s="112">
        <f t="shared" si="4"/>
      </c>
    </row>
    <row r="246" spans="1:4" ht="12.75">
      <c r="A246" s="110">
        <v>245</v>
      </c>
      <c r="B246" s="114"/>
      <c r="C246" s="114"/>
      <c r="D246" s="112">
        <f t="shared" si="4"/>
      </c>
    </row>
    <row r="247" spans="1:4" ht="12.75">
      <c r="A247" s="110">
        <v>246</v>
      </c>
      <c r="B247" s="114"/>
      <c r="C247" s="114"/>
      <c r="D247" s="112">
        <f t="shared" si="4"/>
      </c>
    </row>
    <row r="248" spans="1:4" ht="12.75">
      <c r="A248" s="110">
        <v>247</v>
      </c>
      <c r="B248" s="114"/>
      <c r="C248" s="114"/>
      <c r="D248" s="112">
        <f t="shared" si="4"/>
      </c>
    </row>
    <row r="249" spans="1:4" ht="12.75">
      <c r="A249" s="110">
        <v>248</v>
      </c>
      <c r="B249" s="114"/>
      <c r="C249" s="114"/>
      <c r="D249" s="112">
        <f t="shared" si="4"/>
      </c>
    </row>
    <row r="250" spans="1:4" ht="12.75">
      <c r="A250" s="110">
        <v>249</v>
      </c>
      <c r="B250" s="114"/>
      <c r="C250" s="114"/>
      <c r="D250" s="112">
        <f t="shared" si="4"/>
      </c>
    </row>
    <row r="251" spans="1:3" ht="12.75">
      <c r="A251" s="110">
        <v>250</v>
      </c>
      <c r="B251" s="114"/>
      <c r="C251" s="114"/>
    </row>
    <row r="252" ht="12.75">
      <c r="A252" s="110"/>
    </row>
  </sheetData>
  <sheetProtection sheet="1" objects="1" scenarios="1"/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4"/>
  <sheetViews>
    <sheetView showGridLines="0" zoomScale="75" zoomScaleNormal="75" zoomScalePageLayoutView="0" workbookViewId="0" topLeftCell="A7">
      <selection activeCell="AJ13" sqref="AJ13"/>
    </sheetView>
  </sheetViews>
  <sheetFormatPr defaultColWidth="9.140625" defaultRowHeight="14.25" customHeight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5.8515625" style="1" bestFit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40" width="14.421875" style="1" customWidth="1"/>
    <col min="41" max="16384" width="9.140625" style="1" customWidth="1"/>
  </cols>
  <sheetData>
    <row r="1" spans="3:35" ht="20.25">
      <c r="C1" s="8" t="s">
        <v>127</v>
      </c>
      <c r="Z1" s="19" t="s">
        <v>28</v>
      </c>
      <c r="AF1" s="19"/>
      <c r="AG1" s="19"/>
      <c r="AH1" s="19"/>
      <c r="AI1" s="19"/>
    </row>
    <row r="2" spans="3:38" ht="18">
      <c r="C2" s="10" t="s">
        <v>26</v>
      </c>
      <c r="Z2" s="1" t="s">
        <v>3</v>
      </c>
      <c r="AG2" s="27" t="s">
        <v>12</v>
      </c>
      <c r="AJ2" s="27" t="s">
        <v>5</v>
      </c>
      <c r="AL2" s="27"/>
    </row>
    <row r="3" spans="3:38" ht="15" customHeight="1">
      <c r="C3" s="9" t="s">
        <v>65</v>
      </c>
      <c r="Z3" s="1" t="s">
        <v>7</v>
      </c>
      <c r="AG3" s="27" t="s">
        <v>8</v>
      </c>
      <c r="AJ3" s="27" t="s">
        <v>17</v>
      </c>
      <c r="AL3" s="27"/>
    </row>
    <row r="4" spans="3:38" ht="15" customHeight="1">
      <c r="C4" s="142" t="s">
        <v>129</v>
      </c>
      <c r="Z4" s="1" t="s">
        <v>11</v>
      </c>
      <c r="AG4" s="27" t="s">
        <v>20</v>
      </c>
      <c r="AJ4" s="27" t="s">
        <v>21</v>
      </c>
      <c r="AL4" s="27"/>
    </row>
    <row r="5" spans="3:38" ht="15" customHeight="1">
      <c r="C5" s="9"/>
      <c r="AJ5" s="27"/>
      <c r="AK5" s="27"/>
      <c r="AL5" s="27"/>
    </row>
    <row r="6" spans="3:38" ht="15" customHeight="1">
      <c r="C6" s="9"/>
      <c r="AJ6" s="27"/>
      <c r="AK6" s="27"/>
      <c r="AL6" s="27"/>
    </row>
    <row r="7" ht="15" customHeight="1">
      <c r="C7" s="9"/>
    </row>
    <row r="8" spans="3:5" ht="14.25" customHeight="1">
      <c r="C8" s="93" t="s">
        <v>137</v>
      </c>
      <c r="D8" s="30"/>
      <c r="E8" s="30"/>
    </row>
    <row r="9" spans="3:36" ht="14.25" customHeight="1">
      <c r="C9" s="12"/>
      <c r="D9" s="13"/>
      <c r="E9" s="14"/>
      <c r="F9" s="160">
        <v>1</v>
      </c>
      <c r="G9" s="161"/>
      <c r="H9" s="161"/>
      <c r="I9" s="161"/>
      <c r="J9" s="162"/>
      <c r="K9" s="160">
        <v>2</v>
      </c>
      <c r="L9" s="163"/>
      <c r="M9" s="163"/>
      <c r="N9" s="163"/>
      <c r="O9" s="164"/>
      <c r="P9" s="160">
        <v>3</v>
      </c>
      <c r="Q9" s="163"/>
      <c r="R9" s="163"/>
      <c r="S9" s="163"/>
      <c r="T9" s="164"/>
      <c r="U9" s="160">
        <v>4</v>
      </c>
      <c r="V9" s="163"/>
      <c r="W9" s="163"/>
      <c r="X9" s="163"/>
      <c r="Y9" s="164"/>
      <c r="Z9" s="160" t="s">
        <v>0</v>
      </c>
      <c r="AA9" s="161"/>
      <c r="AB9" s="161"/>
      <c r="AC9" s="161"/>
      <c r="AD9" s="162"/>
      <c r="AE9" s="160" t="s">
        <v>1</v>
      </c>
      <c r="AF9" s="161"/>
      <c r="AG9" s="161"/>
      <c r="AH9" s="161"/>
      <c r="AI9" s="162"/>
      <c r="AJ9" s="28" t="s">
        <v>2</v>
      </c>
    </row>
    <row r="10" spans="2:36" ht="14.25" customHeight="1">
      <c r="B10" s="141">
        <v>31</v>
      </c>
      <c r="C10" s="29">
        <v>1</v>
      </c>
      <c r="D10" s="35">
        <v>2219</v>
      </c>
      <c r="E10" s="14" t="str">
        <f>IF(B10=0,"",INDEX(Nimet!$A$2:$D$251,B10,4))</f>
        <v>Tuomola Mika, PT 75</v>
      </c>
      <c r="F10" s="154"/>
      <c r="G10" s="155"/>
      <c r="H10" s="155"/>
      <c r="I10" s="155"/>
      <c r="J10" s="156"/>
      <c r="K10" s="157" t="str">
        <f>CONCATENATE(AC22,"-",AE22)</f>
        <v>3-1</v>
      </c>
      <c r="L10" s="158"/>
      <c r="M10" s="158"/>
      <c r="N10" s="158"/>
      <c r="O10" s="159"/>
      <c r="P10" s="157" t="str">
        <f>CONCATENATE(AC16,"-",AE16)</f>
        <v>3-0</v>
      </c>
      <c r="Q10" s="158"/>
      <c r="R10" s="158"/>
      <c r="S10" s="158"/>
      <c r="T10" s="159"/>
      <c r="U10" s="157" t="str">
        <f>CONCATENATE(AC19,"-",AE19)</f>
        <v>0-0</v>
      </c>
      <c r="V10" s="158"/>
      <c r="W10" s="158"/>
      <c r="X10" s="158"/>
      <c r="Y10" s="159"/>
      <c r="Z10" s="160" t="str">
        <f>CONCATENATE(AG16+AG19+AG22,"-",AI16+AI19+AI22)</f>
        <v>2-0</v>
      </c>
      <c r="AA10" s="163"/>
      <c r="AB10" s="163"/>
      <c r="AC10" s="163"/>
      <c r="AD10" s="164"/>
      <c r="AE10" s="160" t="str">
        <f>CONCATENATE(AC16+AC19+AC22,"-",AE16+AE19+AE22)</f>
        <v>6-1</v>
      </c>
      <c r="AF10" s="163"/>
      <c r="AG10" s="163"/>
      <c r="AH10" s="163"/>
      <c r="AI10" s="164"/>
      <c r="AJ10" s="68" t="s">
        <v>30</v>
      </c>
    </row>
    <row r="11" spans="2:36" ht="14.25" customHeight="1">
      <c r="B11" s="141">
        <v>21</v>
      </c>
      <c r="C11" s="29">
        <v>2</v>
      </c>
      <c r="D11" s="35">
        <v>2042</v>
      </c>
      <c r="E11" s="14" t="str">
        <f>IF(B11=0,"",INDEX(Nimet!$A$2:$D$251,B11,4))</f>
        <v>Oinas Teemu, OPT-86</v>
      </c>
      <c r="F11" s="157" t="str">
        <f>CONCATENATE(AE22,"-",AC22)</f>
        <v>1-3</v>
      </c>
      <c r="G11" s="158"/>
      <c r="H11" s="158"/>
      <c r="I11" s="158"/>
      <c r="J11" s="159"/>
      <c r="K11" s="154"/>
      <c r="L11" s="155"/>
      <c r="M11" s="155"/>
      <c r="N11" s="155"/>
      <c r="O11" s="156"/>
      <c r="P11" s="157" t="str">
        <f>CONCATENATE(AC20,"-",AE20)</f>
        <v>3-1</v>
      </c>
      <c r="Q11" s="158"/>
      <c r="R11" s="158"/>
      <c r="S11" s="158"/>
      <c r="T11" s="159"/>
      <c r="U11" s="157" t="str">
        <f>CONCATENATE(AC17,"-",AE17)</f>
        <v>0-0</v>
      </c>
      <c r="V11" s="158"/>
      <c r="W11" s="158"/>
      <c r="X11" s="158"/>
      <c r="Y11" s="159"/>
      <c r="Z11" s="160" t="str">
        <f>CONCATENATE(AG17+AG20+AI22,"-",AI17+AI20+AG22)</f>
        <v>1-1</v>
      </c>
      <c r="AA11" s="163"/>
      <c r="AB11" s="163"/>
      <c r="AC11" s="163"/>
      <c r="AD11" s="164"/>
      <c r="AE11" s="160" t="str">
        <f>CONCATENATE(AC17+AC20+AE22,"-",AE17+AE20+AC22)</f>
        <v>4-4</v>
      </c>
      <c r="AF11" s="163"/>
      <c r="AG11" s="163"/>
      <c r="AH11" s="163"/>
      <c r="AI11" s="164"/>
      <c r="AJ11" s="68" t="s">
        <v>31</v>
      </c>
    </row>
    <row r="12" spans="2:36" ht="14.25" customHeight="1">
      <c r="B12" s="141">
        <v>51</v>
      </c>
      <c r="C12" s="29">
        <v>3</v>
      </c>
      <c r="D12" s="35">
        <v>1903</v>
      </c>
      <c r="E12" s="14" t="str">
        <f>IF(B12=0,"",INDEX(Nimet!$A$2:$D$251,B12,4))</f>
        <v>Paasioksa Joonas, TuKa</v>
      </c>
      <c r="F12" s="157" t="str">
        <f>CONCATENATE(AE16,"-",AC16)</f>
        <v>0-3</v>
      </c>
      <c r="G12" s="158"/>
      <c r="H12" s="158"/>
      <c r="I12" s="158"/>
      <c r="J12" s="159"/>
      <c r="K12" s="157" t="str">
        <f>CONCATENATE(AE20,"-",AC20)</f>
        <v>1-3</v>
      </c>
      <c r="L12" s="158"/>
      <c r="M12" s="158"/>
      <c r="N12" s="158"/>
      <c r="O12" s="159"/>
      <c r="P12" s="154"/>
      <c r="Q12" s="155"/>
      <c r="R12" s="155"/>
      <c r="S12" s="155"/>
      <c r="T12" s="156"/>
      <c r="U12" s="157" t="str">
        <f>CONCATENATE(AC23,"-",AE23)</f>
        <v>0-0</v>
      </c>
      <c r="V12" s="158"/>
      <c r="W12" s="158"/>
      <c r="X12" s="158"/>
      <c r="Y12" s="159"/>
      <c r="Z12" s="160" t="str">
        <f>CONCATENATE(AI16+AI20+AG23,"-",AG16+AG20+AI23)</f>
        <v>0-2</v>
      </c>
      <c r="AA12" s="163"/>
      <c r="AB12" s="163"/>
      <c r="AC12" s="163"/>
      <c r="AD12" s="164"/>
      <c r="AE12" s="160" t="str">
        <f>CONCATENATE(AE16+AE20+AC23,"-",AC16+AC20+AE23)</f>
        <v>1-6</v>
      </c>
      <c r="AF12" s="163"/>
      <c r="AG12" s="163"/>
      <c r="AH12" s="163"/>
      <c r="AI12" s="164"/>
      <c r="AJ12" s="68" t="s">
        <v>32</v>
      </c>
    </row>
    <row r="13" spans="2:36" ht="14.25" customHeight="1">
      <c r="B13" s="141"/>
      <c r="C13" s="29">
        <v>4</v>
      </c>
      <c r="D13" s="35"/>
      <c r="E13" s="14">
        <f>IF(B13=0,"",INDEX(Nimet!$A$2:$D$251,B13,4))</f>
      </c>
      <c r="F13" s="157" t="str">
        <f>CONCATENATE(AE19,"-",AC19)</f>
        <v>0-0</v>
      </c>
      <c r="G13" s="158"/>
      <c r="H13" s="158"/>
      <c r="I13" s="158"/>
      <c r="J13" s="159"/>
      <c r="K13" s="157" t="str">
        <f>CONCATENATE(AE17,"-",AC17)</f>
        <v>0-0</v>
      </c>
      <c r="L13" s="158"/>
      <c r="M13" s="158"/>
      <c r="N13" s="158"/>
      <c r="O13" s="159"/>
      <c r="P13" s="157" t="str">
        <f>CONCATENATE(AE23,"-",AC23)</f>
        <v>0-0</v>
      </c>
      <c r="Q13" s="158"/>
      <c r="R13" s="158"/>
      <c r="S13" s="158"/>
      <c r="T13" s="159"/>
      <c r="U13" s="154"/>
      <c r="V13" s="155"/>
      <c r="W13" s="155"/>
      <c r="X13" s="155"/>
      <c r="Y13" s="156"/>
      <c r="Z13" s="160" t="str">
        <f>CONCATENATE(AI17+AI19+AI23,"-",AG17+AG19+AG23)</f>
        <v>0-0</v>
      </c>
      <c r="AA13" s="163"/>
      <c r="AB13" s="163"/>
      <c r="AC13" s="163"/>
      <c r="AD13" s="164"/>
      <c r="AE13" s="160" t="str">
        <f>CONCATENATE(AE17+AE19+AE23,"-",AC17+AC19+AC23)</f>
        <v>0-0</v>
      </c>
      <c r="AF13" s="163"/>
      <c r="AG13" s="163"/>
      <c r="AH13" s="163"/>
      <c r="AI13" s="164"/>
      <c r="AJ13" s="68"/>
    </row>
    <row r="14" spans="2:39" ht="14.25" customHeight="1">
      <c r="B14" s="16"/>
      <c r="C14" s="3"/>
      <c r="D14" s="3"/>
      <c r="E14" s="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7"/>
      <c r="AK14" s="6"/>
      <c r="AL14" s="6"/>
      <c r="AM14" s="6"/>
    </row>
    <row r="15" spans="3:38" ht="14.25" customHeight="1">
      <c r="C15" s="19" t="s">
        <v>28</v>
      </c>
      <c r="H15" s="58"/>
      <c r="I15" s="59">
        <v>1</v>
      </c>
      <c r="J15" s="60"/>
      <c r="K15" s="50"/>
      <c r="L15" s="53"/>
      <c r="M15" s="52">
        <v>2</v>
      </c>
      <c r="N15" s="54"/>
      <c r="O15" s="50"/>
      <c r="P15" s="53"/>
      <c r="Q15" s="52">
        <v>3</v>
      </c>
      <c r="R15" s="55"/>
      <c r="T15" s="56"/>
      <c r="U15" s="57">
        <v>4</v>
      </c>
      <c r="V15" s="55"/>
      <c r="X15" s="56"/>
      <c r="Y15" s="57">
        <v>5</v>
      </c>
      <c r="Z15" s="55"/>
      <c r="AA15" s="3"/>
      <c r="AB15" s="3"/>
      <c r="AC15" s="56"/>
      <c r="AD15" s="51" t="s">
        <v>34</v>
      </c>
      <c r="AE15" s="55"/>
      <c r="AF15" s="50"/>
      <c r="AG15" s="53"/>
      <c r="AH15" s="61" t="s">
        <v>35</v>
      </c>
      <c r="AI15" s="62"/>
      <c r="AL15" s="11"/>
    </row>
    <row r="16" spans="1:41" ht="14.25" customHeight="1">
      <c r="A16" s="15" t="s">
        <v>12</v>
      </c>
      <c r="C16" s="1" t="str">
        <f>CONCATENATE(E10,"  -  ",E12)</f>
        <v>Tuomola Mika, PT 75  -  Paasioksa Joonas, TuKa</v>
      </c>
      <c r="H16" s="63">
        <v>13</v>
      </c>
      <c r="I16" s="69" t="s">
        <v>27</v>
      </c>
      <c r="J16" s="64">
        <v>11</v>
      </c>
      <c r="K16" s="70"/>
      <c r="L16" s="63">
        <v>11</v>
      </c>
      <c r="M16" s="69" t="s">
        <v>27</v>
      </c>
      <c r="N16" s="64">
        <v>7</v>
      </c>
      <c r="O16" s="70"/>
      <c r="P16" s="63">
        <v>12</v>
      </c>
      <c r="Q16" s="69" t="s">
        <v>27</v>
      </c>
      <c r="R16" s="64">
        <v>10</v>
      </c>
      <c r="S16" s="71"/>
      <c r="T16" s="63"/>
      <c r="U16" s="69" t="s">
        <v>27</v>
      </c>
      <c r="V16" s="64"/>
      <c r="W16" s="71"/>
      <c r="X16" s="63"/>
      <c r="Y16" s="69" t="s">
        <v>27</v>
      </c>
      <c r="Z16" s="64"/>
      <c r="AA16" s="70"/>
      <c r="AB16" s="70"/>
      <c r="AC16" s="72">
        <f>IF($H16-$J16&gt;0,1,0)+IF($L16-$N16&gt;0,1,0)+IF($P16-$R16&gt;0,1,0)+IF($T16-$V16&gt;0,1,0)+IF($X16-$Z16&gt;0,1,0)</f>
        <v>3</v>
      </c>
      <c r="AD16" s="73" t="s">
        <v>27</v>
      </c>
      <c r="AE16" s="74">
        <f>IF($H16-$J16&lt;0,1,0)+IF($L16-$N16&lt;0,1,0)+IF($P16-$R16&lt;0,1,0)+IF($T16-$V16&lt;0,1,0)+IF($X16-$Z16&lt;0,1,0)</f>
        <v>0</v>
      </c>
      <c r="AF16" s="75"/>
      <c r="AG16" s="76">
        <f>IF($AC16-$AE16&gt;0,1,0)</f>
        <v>1</v>
      </c>
      <c r="AH16" s="65" t="s">
        <v>27</v>
      </c>
      <c r="AI16" s="77">
        <f>IF($AC16-$AE16&lt;0,1,0)</f>
        <v>0</v>
      </c>
      <c r="AJ16" s="78"/>
      <c r="AK16" s="78"/>
      <c r="AL16" s="78"/>
      <c r="AN16" s="7"/>
      <c r="AO16" s="18"/>
    </row>
    <row r="17" spans="1:41" ht="14.25" customHeight="1">
      <c r="A17" s="15" t="s">
        <v>5</v>
      </c>
      <c r="C17" s="1" t="str">
        <f>CONCATENATE(E11,"  -  ",E13)</f>
        <v>Oinas Teemu, OPT-86  -  </v>
      </c>
      <c r="H17" s="91"/>
      <c r="I17" s="79" t="s">
        <v>27</v>
      </c>
      <c r="J17" s="92"/>
      <c r="K17" s="70"/>
      <c r="L17" s="63"/>
      <c r="M17" s="69" t="s">
        <v>27</v>
      </c>
      <c r="N17" s="64"/>
      <c r="O17" s="70"/>
      <c r="P17" s="63"/>
      <c r="Q17" s="69" t="s">
        <v>27</v>
      </c>
      <c r="R17" s="64"/>
      <c r="S17" s="71"/>
      <c r="T17" s="63"/>
      <c r="U17" s="69" t="s">
        <v>27</v>
      </c>
      <c r="V17" s="64"/>
      <c r="W17" s="71"/>
      <c r="X17" s="63"/>
      <c r="Y17" s="69" t="s">
        <v>27</v>
      </c>
      <c r="Z17" s="64"/>
      <c r="AA17" s="70"/>
      <c r="AB17" s="70"/>
      <c r="AC17" s="72">
        <f>IF($H17-$J17&gt;0,1,0)+IF($L17-$N17&gt;0,1,0)+IF($P17-$R17&gt;0,1,0)+IF($T17-$V17&gt;0,1,0)+IF($X17-$Z17&gt;0,1,0)</f>
        <v>0</v>
      </c>
      <c r="AD17" s="73" t="s">
        <v>27</v>
      </c>
      <c r="AE17" s="74">
        <f>IF($H17-$J17&lt;0,1,0)+IF($L17-$N17&lt;0,1,0)+IF($P17-$R17&lt;0,1,0)+IF($T17-$V17&lt;0,1,0)+IF($X17-$Z17&lt;0,1,0)</f>
        <v>0</v>
      </c>
      <c r="AF17" s="75"/>
      <c r="AG17" s="76">
        <f>IF($AC17-$AE17&gt;0,1,0)</f>
        <v>0</v>
      </c>
      <c r="AH17" s="65" t="s">
        <v>27</v>
      </c>
      <c r="AI17" s="77">
        <f>IF($AC17-$AE17&lt;0,1,0)</f>
        <v>0</v>
      </c>
      <c r="AJ17" s="78"/>
      <c r="AK17" s="78"/>
      <c r="AL17" s="78"/>
      <c r="AN17" s="7"/>
      <c r="AO17" s="18"/>
    </row>
    <row r="18" spans="1:41" ht="14.25" customHeight="1">
      <c r="A18" s="15"/>
      <c r="H18" s="80"/>
      <c r="I18" s="81"/>
      <c r="J18" s="82"/>
      <c r="K18" s="70"/>
      <c r="L18" s="80"/>
      <c r="M18" s="81"/>
      <c r="N18" s="82"/>
      <c r="O18" s="70"/>
      <c r="P18" s="80"/>
      <c r="Q18" s="81"/>
      <c r="R18" s="82"/>
      <c r="S18" s="71"/>
      <c r="T18" s="80"/>
      <c r="U18" s="81"/>
      <c r="V18" s="82"/>
      <c r="W18" s="71"/>
      <c r="X18" s="80"/>
      <c r="Y18" s="81"/>
      <c r="Z18" s="82"/>
      <c r="AA18" s="70"/>
      <c r="AB18" s="70"/>
      <c r="AC18" s="72"/>
      <c r="AD18" s="73"/>
      <c r="AE18" s="74"/>
      <c r="AF18" s="75"/>
      <c r="AG18" s="76"/>
      <c r="AH18" s="66"/>
      <c r="AI18" s="77"/>
      <c r="AJ18" s="78"/>
      <c r="AK18" s="78"/>
      <c r="AL18" s="78"/>
      <c r="AO18" s="18"/>
    </row>
    <row r="19" spans="1:41" ht="14.25" customHeight="1">
      <c r="A19" s="15" t="s">
        <v>8</v>
      </c>
      <c r="C19" s="1" t="str">
        <f>CONCATENATE(E10,"  -  ",E13)</f>
        <v>Tuomola Mika, PT 75  -  </v>
      </c>
      <c r="H19" s="63"/>
      <c r="I19" s="69" t="s">
        <v>27</v>
      </c>
      <c r="J19" s="64"/>
      <c r="K19" s="70"/>
      <c r="L19" s="63"/>
      <c r="M19" s="69" t="s">
        <v>27</v>
      </c>
      <c r="N19" s="64"/>
      <c r="O19" s="70"/>
      <c r="P19" s="63"/>
      <c r="Q19" s="69" t="s">
        <v>27</v>
      </c>
      <c r="R19" s="64"/>
      <c r="S19" s="71"/>
      <c r="T19" s="63"/>
      <c r="U19" s="69" t="s">
        <v>27</v>
      </c>
      <c r="V19" s="64"/>
      <c r="W19" s="71"/>
      <c r="X19" s="63"/>
      <c r="Y19" s="69" t="s">
        <v>27</v>
      </c>
      <c r="Z19" s="64"/>
      <c r="AA19" s="70"/>
      <c r="AB19" s="70"/>
      <c r="AC19" s="72">
        <f>IF($H19-$J19&gt;0,1,0)+IF($L19-$N19&gt;0,1,0)+IF($P19-$R19&gt;0,1,0)+IF($T19-$V19&gt;0,1,0)+IF($X19-$Z19&gt;0,1,0)</f>
        <v>0</v>
      </c>
      <c r="AD19" s="73" t="s">
        <v>27</v>
      </c>
      <c r="AE19" s="74">
        <f>IF($H19-$J19&lt;0,1,0)+IF($L19-$N19&lt;0,1,0)+IF($P19-$R19&lt;0,1,0)+IF($T19-$V19&lt;0,1,0)+IF($X19-$Z19&lt;0,1,0)</f>
        <v>0</v>
      </c>
      <c r="AF19" s="75"/>
      <c r="AG19" s="76">
        <f>IF($AC19-$AE19&gt;0,1,0)</f>
        <v>0</v>
      </c>
      <c r="AH19" s="65" t="s">
        <v>27</v>
      </c>
      <c r="AI19" s="77">
        <f>IF($AC19-$AE19&lt;0,1,0)</f>
        <v>0</v>
      </c>
      <c r="AJ19" s="78"/>
      <c r="AK19" s="78"/>
      <c r="AL19" s="78"/>
      <c r="AN19" s="7"/>
      <c r="AO19" s="18"/>
    </row>
    <row r="20" spans="1:41" ht="14.25" customHeight="1">
      <c r="A20" s="15" t="s">
        <v>17</v>
      </c>
      <c r="C20" s="1" t="str">
        <f>CONCATENATE(E11,"  -  ",E12)</f>
        <v>Oinas Teemu, OPT-86  -  Paasioksa Joonas, TuKa</v>
      </c>
      <c r="H20" s="63">
        <v>7</v>
      </c>
      <c r="I20" s="69" t="s">
        <v>27</v>
      </c>
      <c r="J20" s="64">
        <v>11</v>
      </c>
      <c r="K20" s="70"/>
      <c r="L20" s="63">
        <v>11</v>
      </c>
      <c r="M20" s="69" t="s">
        <v>27</v>
      </c>
      <c r="N20" s="64">
        <v>4</v>
      </c>
      <c r="O20" s="70"/>
      <c r="P20" s="63">
        <v>11</v>
      </c>
      <c r="Q20" s="69" t="s">
        <v>27</v>
      </c>
      <c r="R20" s="64">
        <v>5</v>
      </c>
      <c r="S20" s="71"/>
      <c r="T20" s="63">
        <v>12</v>
      </c>
      <c r="U20" s="69" t="s">
        <v>27</v>
      </c>
      <c r="V20" s="64">
        <v>10</v>
      </c>
      <c r="W20" s="71"/>
      <c r="X20" s="63"/>
      <c r="Y20" s="69" t="s">
        <v>27</v>
      </c>
      <c r="Z20" s="64"/>
      <c r="AA20" s="70"/>
      <c r="AB20" s="70"/>
      <c r="AC20" s="72">
        <f>IF($H20-$J20&gt;0,1,0)+IF($L20-$N20&gt;0,1,0)+IF($P20-$R20&gt;0,1,0)+IF($T20-$V20&gt;0,1,0)+IF($X20-$Z20&gt;0,1,0)</f>
        <v>3</v>
      </c>
      <c r="AD20" s="73" t="s">
        <v>27</v>
      </c>
      <c r="AE20" s="74">
        <f>IF($H20-$J20&lt;0,1,0)+IF($L20-$N20&lt;0,1,0)+IF($P20-$R20&lt;0,1,0)+IF($T20-$V20&lt;0,1,0)+IF($X20-$Z20&lt;0,1,0)</f>
        <v>1</v>
      </c>
      <c r="AF20" s="75"/>
      <c r="AG20" s="76">
        <f>IF($AC20-$AE20&gt;0,1,0)</f>
        <v>1</v>
      </c>
      <c r="AH20" s="65" t="s">
        <v>27</v>
      </c>
      <c r="AI20" s="77">
        <f>IF($AC20-$AE20&lt;0,1,0)</f>
        <v>0</v>
      </c>
      <c r="AJ20" s="78"/>
      <c r="AK20" s="78"/>
      <c r="AL20" s="78"/>
      <c r="AN20" s="7"/>
      <c r="AO20" s="18"/>
    </row>
    <row r="21" spans="1:41" ht="14.25" customHeight="1">
      <c r="A21" s="15"/>
      <c r="H21" s="80"/>
      <c r="I21" s="81"/>
      <c r="J21" s="82"/>
      <c r="K21" s="70"/>
      <c r="L21" s="80"/>
      <c r="M21" s="81"/>
      <c r="N21" s="82"/>
      <c r="O21" s="70"/>
      <c r="P21" s="80"/>
      <c r="Q21" s="81"/>
      <c r="R21" s="82"/>
      <c r="S21" s="71"/>
      <c r="T21" s="80"/>
      <c r="U21" s="81"/>
      <c r="V21" s="82"/>
      <c r="W21" s="71"/>
      <c r="X21" s="80"/>
      <c r="Y21" s="81"/>
      <c r="Z21" s="82"/>
      <c r="AA21" s="70"/>
      <c r="AB21" s="70"/>
      <c r="AC21" s="72"/>
      <c r="AD21" s="73"/>
      <c r="AE21" s="74"/>
      <c r="AF21" s="75"/>
      <c r="AG21" s="76"/>
      <c r="AH21" s="66"/>
      <c r="AI21" s="77"/>
      <c r="AJ21" s="78"/>
      <c r="AK21" s="78"/>
      <c r="AL21" s="78"/>
      <c r="AO21" s="18"/>
    </row>
    <row r="22" spans="1:41" ht="14.25" customHeight="1">
      <c r="A22" s="15" t="s">
        <v>20</v>
      </c>
      <c r="C22" s="1" t="str">
        <f>CONCATENATE(E10,"  -  ",E11)</f>
        <v>Tuomola Mika, PT 75  -  Oinas Teemu, OPT-86</v>
      </c>
      <c r="H22" s="63">
        <v>11</v>
      </c>
      <c r="I22" s="69" t="s">
        <v>27</v>
      </c>
      <c r="J22" s="64">
        <v>6</v>
      </c>
      <c r="K22" s="70"/>
      <c r="L22" s="63">
        <v>15</v>
      </c>
      <c r="M22" s="69" t="s">
        <v>27</v>
      </c>
      <c r="N22" s="64">
        <v>13</v>
      </c>
      <c r="O22" s="70"/>
      <c r="P22" s="63">
        <v>8</v>
      </c>
      <c r="Q22" s="69" t="s">
        <v>27</v>
      </c>
      <c r="R22" s="64">
        <v>11</v>
      </c>
      <c r="S22" s="71"/>
      <c r="T22" s="63">
        <v>11</v>
      </c>
      <c r="U22" s="69" t="s">
        <v>27</v>
      </c>
      <c r="V22" s="64">
        <v>8</v>
      </c>
      <c r="W22" s="71"/>
      <c r="X22" s="63"/>
      <c r="Y22" s="69" t="s">
        <v>27</v>
      </c>
      <c r="Z22" s="64"/>
      <c r="AA22" s="70"/>
      <c r="AB22" s="70"/>
      <c r="AC22" s="72">
        <f>IF($H22-$J22&gt;0,1,0)+IF($L22-$N22&gt;0,1,0)+IF($P22-$R22&gt;0,1,0)+IF($T22-$V22&gt;0,1,0)+IF($X22-$Z22&gt;0,1,0)</f>
        <v>3</v>
      </c>
      <c r="AD22" s="73" t="s">
        <v>27</v>
      </c>
      <c r="AE22" s="74">
        <f>IF($H22-$J22&lt;0,1,0)+IF($L22-$N22&lt;0,1,0)+IF($P22-$R22&lt;0,1,0)+IF($T22-$V22&lt;0,1,0)+IF($X22-$Z22&lt;0,1,0)</f>
        <v>1</v>
      </c>
      <c r="AF22" s="75"/>
      <c r="AG22" s="76">
        <f>IF($AC22-$AE22&gt;0,1,0)</f>
        <v>1</v>
      </c>
      <c r="AH22" s="65" t="s">
        <v>27</v>
      </c>
      <c r="AI22" s="77">
        <f>IF($AC22-$AE22&lt;0,1,0)</f>
        <v>0</v>
      </c>
      <c r="AJ22" s="78"/>
      <c r="AK22" s="78"/>
      <c r="AL22" s="78"/>
      <c r="AN22" s="7"/>
      <c r="AO22" s="18"/>
    </row>
    <row r="23" spans="1:41" ht="14.25" customHeight="1">
      <c r="A23" s="15" t="s">
        <v>21</v>
      </c>
      <c r="C23" s="1" t="str">
        <f>CONCATENATE(E12,"  -  ",E13)</f>
        <v>Paasioksa Joonas, TuKa  -  </v>
      </c>
      <c r="H23" s="63"/>
      <c r="I23" s="69" t="s">
        <v>27</v>
      </c>
      <c r="J23" s="64"/>
      <c r="K23" s="70"/>
      <c r="L23" s="63"/>
      <c r="M23" s="69" t="s">
        <v>27</v>
      </c>
      <c r="N23" s="64"/>
      <c r="O23" s="70"/>
      <c r="P23" s="63"/>
      <c r="Q23" s="69" t="s">
        <v>27</v>
      </c>
      <c r="R23" s="64"/>
      <c r="S23" s="71"/>
      <c r="T23" s="63"/>
      <c r="U23" s="69" t="s">
        <v>27</v>
      </c>
      <c r="V23" s="64"/>
      <c r="W23" s="71"/>
      <c r="X23" s="63"/>
      <c r="Y23" s="69" t="s">
        <v>27</v>
      </c>
      <c r="Z23" s="64"/>
      <c r="AA23" s="70"/>
      <c r="AB23" s="70"/>
      <c r="AC23" s="83">
        <f>IF($H23-$J23&gt;0,1,0)+IF($L23-$N23&gt;0,1,0)+IF($P23-$R23&gt;0,1,0)+IF($T23-$V23&gt;0,1,0)+IF($X23-$Z23&gt;0,1,0)</f>
        <v>0</v>
      </c>
      <c r="AD23" s="84" t="s">
        <v>27</v>
      </c>
      <c r="AE23" s="85">
        <f>IF($H23-$J23&lt;0,1,0)+IF($L23-$N23&lt;0,1,0)+IF($P23-$R23&lt;0,1,0)+IF($T23-$V23&lt;0,1,0)+IF($X23-$Z23&lt;0,1,0)</f>
        <v>0</v>
      </c>
      <c r="AF23" s="75"/>
      <c r="AG23" s="86">
        <f>IF($AC23-$AE23&gt;0,1,0)</f>
        <v>0</v>
      </c>
      <c r="AH23" s="67" t="s">
        <v>27</v>
      </c>
      <c r="AI23" s="87">
        <f>IF($AC23-$AE23&lt;0,1,0)</f>
        <v>0</v>
      </c>
      <c r="AJ23" s="78"/>
      <c r="AK23" s="78"/>
      <c r="AL23" s="78"/>
      <c r="AN23" s="7"/>
      <c r="AO23" s="18"/>
    </row>
    <row r="24" spans="1:38" ht="14.25" customHeight="1">
      <c r="A24" s="15"/>
      <c r="H24" s="88"/>
      <c r="I24" s="88"/>
      <c r="J24" s="88"/>
      <c r="K24" s="88"/>
      <c r="L24" s="88"/>
      <c r="M24" s="88"/>
      <c r="N24" s="88"/>
      <c r="O24" s="88"/>
      <c r="P24" s="88"/>
      <c r="Q24" s="89"/>
      <c r="R24" s="90"/>
      <c r="S24" s="90"/>
      <c r="T24" s="90"/>
      <c r="U24" s="90"/>
      <c r="V24" s="78"/>
      <c r="W24" s="78"/>
      <c r="X24" s="78"/>
      <c r="Y24" s="78"/>
      <c r="Z24" s="78"/>
      <c r="AA24" s="78"/>
      <c r="AB24" s="78"/>
      <c r="AC24" s="78"/>
      <c r="AD24" s="88"/>
      <c r="AE24" s="88"/>
      <c r="AF24" s="88"/>
      <c r="AG24" s="88"/>
      <c r="AH24" s="78"/>
      <c r="AI24" s="78"/>
      <c r="AJ24" s="78"/>
      <c r="AK24" s="78"/>
      <c r="AL24" s="78"/>
    </row>
    <row r="25" spans="8:38" ht="14.25" customHeight="1"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</row>
    <row r="26" spans="8:38" ht="14.25" customHeight="1"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90"/>
      <c r="W26" s="90"/>
      <c r="X26" s="90"/>
      <c r="Y26" s="90"/>
      <c r="Z26" s="90"/>
      <c r="AA26" s="90"/>
      <c r="AB26" s="90"/>
      <c r="AC26" s="90"/>
      <c r="AD26" s="90"/>
      <c r="AE26" s="78"/>
      <c r="AF26" s="78"/>
      <c r="AG26" s="78"/>
      <c r="AH26" s="78"/>
      <c r="AI26" s="78"/>
      <c r="AJ26" s="78"/>
      <c r="AK26" s="78"/>
      <c r="AL26" s="78"/>
    </row>
    <row r="27" spans="3:5" ht="14.25" customHeight="1">
      <c r="C27" s="93" t="s">
        <v>138</v>
      </c>
      <c r="D27" s="30"/>
      <c r="E27" s="30"/>
    </row>
    <row r="28" spans="3:36" ht="14.25" customHeight="1">
      <c r="C28" s="12"/>
      <c r="D28" s="13"/>
      <c r="E28" s="14"/>
      <c r="F28" s="160">
        <v>1</v>
      </c>
      <c r="G28" s="161"/>
      <c r="H28" s="161"/>
      <c r="I28" s="161"/>
      <c r="J28" s="162"/>
      <c r="K28" s="160">
        <v>2</v>
      </c>
      <c r="L28" s="163"/>
      <c r="M28" s="163"/>
      <c r="N28" s="163"/>
      <c r="O28" s="164"/>
      <c r="P28" s="160">
        <v>3</v>
      </c>
      <c r="Q28" s="163"/>
      <c r="R28" s="163"/>
      <c r="S28" s="163"/>
      <c r="T28" s="164"/>
      <c r="U28" s="160">
        <v>4</v>
      </c>
      <c r="V28" s="163"/>
      <c r="W28" s="163"/>
      <c r="X28" s="163"/>
      <c r="Y28" s="164"/>
      <c r="Z28" s="160" t="s">
        <v>0</v>
      </c>
      <c r="AA28" s="161"/>
      <c r="AB28" s="161"/>
      <c r="AC28" s="161"/>
      <c r="AD28" s="162"/>
      <c r="AE28" s="160" t="s">
        <v>1</v>
      </c>
      <c r="AF28" s="161"/>
      <c r="AG28" s="161"/>
      <c r="AH28" s="161"/>
      <c r="AI28" s="162"/>
      <c r="AJ28" s="28" t="s">
        <v>2</v>
      </c>
    </row>
    <row r="29" spans="2:36" ht="14.25" customHeight="1">
      <c r="B29" s="141">
        <v>25</v>
      </c>
      <c r="C29" s="29">
        <v>1</v>
      </c>
      <c r="D29" s="35">
        <v>2254</v>
      </c>
      <c r="E29" s="14" t="str">
        <f>IF(B29=0,"",INDEX(Nimet!$A$2:$D$251,B29,4))</f>
        <v>Ågren Pekka, OPT-86</v>
      </c>
      <c r="F29" s="154"/>
      <c r="G29" s="155"/>
      <c r="H29" s="155"/>
      <c r="I29" s="155"/>
      <c r="J29" s="156"/>
      <c r="K29" s="157" t="str">
        <f>CONCATENATE(AC41,"-",AE41)</f>
        <v>3-1</v>
      </c>
      <c r="L29" s="158"/>
      <c r="M29" s="158"/>
      <c r="N29" s="158"/>
      <c r="O29" s="159"/>
      <c r="P29" s="157" t="str">
        <f>CONCATENATE(AC35,"-",AE35)</f>
        <v>0-0</v>
      </c>
      <c r="Q29" s="158"/>
      <c r="R29" s="158"/>
      <c r="S29" s="158"/>
      <c r="T29" s="159"/>
      <c r="U29" s="157" t="str">
        <f>CONCATENATE(AC38,"-",AE38)</f>
        <v>0-0</v>
      </c>
      <c r="V29" s="158"/>
      <c r="W29" s="158"/>
      <c r="X29" s="158"/>
      <c r="Y29" s="159"/>
      <c r="Z29" s="160" t="str">
        <f>CONCATENATE(AG35+AG38+AG41,"-",AI35+AI38+AI41)</f>
        <v>1-0</v>
      </c>
      <c r="AA29" s="163"/>
      <c r="AB29" s="163"/>
      <c r="AC29" s="163"/>
      <c r="AD29" s="164"/>
      <c r="AE29" s="160" t="str">
        <f>CONCATENATE(AC35+AC38+AC41,"-",AE35+AE38+AE41)</f>
        <v>3-1</v>
      </c>
      <c r="AF29" s="163"/>
      <c r="AG29" s="163"/>
      <c r="AH29" s="163"/>
      <c r="AI29" s="164"/>
      <c r="AJ29" s="68" t="s">
        <v>30</v>
      </c>
    </row>
    <row r="30" spans="2:36" ht="14.25" customHeight="1">
      <c r="B30" s="141">
        <v>44</v>
      </c>
      <c r="C30" s="29">
        <v>2</v>
      </c>
      <c r="D30" s="35">
        <v>2052</v>
      </c>
      <c r="E30" s="14" t="str">
        <f>IF(B30=0,"",INDEX(Nimet!$A$2:$D$251,B30,4))</f>
        <v>Mustonen Aleksi, TIP-70</v>
      </c>
      <c r="F30" s="157" t="str">
        <f>CONCATENATE(AE41,"-",AC41)</f>
        <v>1-3</v>
      </c>
      <c r="G30" s="158"/>
      <c r="H30" s="158"/>
      <c r="I30" s="158"/>
      <c r="J30" s="159"/>
      <c r="K30" s="154"/>
      <c r="L30" s="155"/>
      <c r="M30" s="155"/>
      <c r="N30" s="155"/>
      <c r="O30" s="156"/>
      <c r="P30" s="157" t="str">
        <f>CONCATENATE(AC39,"-",AE39)</f>
        <v>0-0</v>
      </c>
      <c r="Q30" s="158"/>
      <c r="R30" s="158"/>
      <c r="S30" s="158"/>
      <c r="T30" s="159"/>
      <c r="U30" s="157" t="str">
        <f>CONCATENATE(AC36,"-",AE36)</f>
        <v>0-0</v>
      </c>
      <c r="V30" s="158"/>
      <c r="W30" s="158"/>
      <c r="X30" s="158"/>
      <c r="Y30" s="159"/>
      <c r="Z30" s="160" t="str">
        <f>CONCATENATE(AG36+AG39+AI41,"-",AI36+AI39+AG41)</f>
        <v>0-1</v>
      </c>
      <c r="AA30" s="163"/>
      <c r="AB30" s="163"/>
      <c r="AC30" s="163"/>
      <c r="AD30" s="164"/>
      <c r="AE30" s="160" t="str">
        <f>CONCATENATE(AC36+AC39+AE41,"-",AE36+AE39+AC41)</f>
        <v>1-3</v>
      </c>
      <c r="AF30" s="163"/>
      <c r="AG30" s="163"/>
      <c r="AH30" s="163"/>
      <c r="AI30" s="164"/>
      <c r="AJ30" s="68" t="s">
        <v>31</v>
      </c>
    </row>
    <row r="31" spans="2:36" ht="14.25" customHeight="1">
      <c r="B31" s="141">
        <v>13</v>
      </c>
      <c r="C31" s="29">
        <v>3</v>
      </c>
      <c r="D31" s="35">
        <v>2005</v>
      </c>
      <c r="E31" s="14" t="str">
        <f>IF(B31=0,"",INDEX(Nimet!$A$2:$D$251,B31,4))</f>
        <v>Pitkänen Risto, LPTS</v>
      </c>
      <c r="F31" s="157" t="str">
        <f>CONCATENATE(AE35,"-",AC35)</f>
        <v>0-0</v>
      </c>
      <c r="G31" s="158"/>
      <c r="H31" s="158"/>
      <c r="I31" s="158"/>
      <c r="J31" s="159"/>
      <c r="K31" s="157" t="str">
        <f>CONCATENATE(AE39,"-",AC39)</f>
        <v>0-0</v>
      </c>
      <c r="L31" s="158"/>
      <c r="M31" s="158"/>
      <c r="N31" s="158"/>
      <c r="O31" s="159"/>
      <c r="P31" s="154"/>
      <c r="Q31" s="155"/>
      <c r="R31" s="155"/>
      <c r="S31" s="155"/>
      <c r="T31" s="156"/>
      <c r="U31" s="157" t="str">
        <f>CONCATENATE(AC42,"-",AE42)</f>
        <v>0-0</v>
      </c>
      <c r="V31" s="158"/>
      <c r="W31" s="158"/>
      <c r="X31" s="158"/>
      <c r="Y31" s="159"/>
      <c r="Z31" s="160" t="str">
        <f>CONCATENATE(AI35+AI39+AG42,"-",AG35+AG39+AI42)</f>
        <v>0-0</v>
      </c>
      <c r="AA31" s="163"/>
      <c r="AB31" s="163"/>
      <c r="AC31" s="163"/>
      <c r="AD31" s="164"/>
      <c r="AE31" s="160" t="str">
        <f>CONCATENATE(AE35+AE39+AC42,"-",AC35+AC39+AE42)</f>
        <v>0-0</v>
      </c>
      <c r="AF31" s="163"/>
      <c r="AG31" s="163"/>
      <c r="AH31" s="163"/>
      <c r="AI31" s="164"/>
      <c r="AJ31" s="68"/>
    </row>
    <row r="32" spans="2:36" ht="14.25" customHeight="1">
      <c r="B32" s="141"/>
      <c r="C32" s="29">
        <v>4</v>
      </c>
      <c r="D32" s="35"/>
      <c r="E32" s="14">
        <f>IF(B32=0,"",INDEX(Nimet!$A$2:$D$251,B32,4))</f>
      </c>
      <c r="F32" s="157" t="str">
        <f>CONCATENATE(AE38,"-",AC38)</f>
        <v>0-0</v>
      </c>
      <c r="G32" s="158"/>
      <c r="H32" s="158"/>
      <c r="I32" s="158"/>
      <c r="J32" s="159"/>
      <c r="K32" s="157" t="str">
        <f>CONCATENATE(AE36,"-",AC36)</f>
        <v>0-0</v>
      </c>
      <c r="L32" s="158"/>
      <c r="M32" s="158"/>
      <c r="N32" s="158"/>
      <c r="O32" s="159"/>
      <c r="P32" s="157" t="str">
        <f>CONCATENATE(AE42,"-",AC42)</f>
        <v>0-0</v>
      </c>
      <c r="Q32" s="158"/>
      <c r="R32" s="158"/>
      <c r="S32" s="158"/>
      <c r="T32" s="159"/>
      <c r="U32" s="154"/>
      <c r="V32" s="155"/>
      <c r="W32" s="155"/>
      <c r="X32" s="155"/>
      <c r="Y32" s="156"/>
      <c r="Z32" s="160" t="str">
        <f>CONCATENATE(AI36+AI38+AI42,"-",AG36+AG38+AG42)</f>
        <v>0-0</v>
      </c>
      <c r="AA32" s="163"/>
      <c r="AB32" s="163"/>
      <c r="AC32" s="163"/>
      <c r="AD32" s="164"/>
      <c r="AE32" s="160" t="str">
        <f>CONCATENATE(AE36+AE38+AE42,"-",AC36+AC38+AC42)</f>
        <v>0-0</v>
      </c>
      <c r="AF32" s="163"/>
      <c r="AG32" s="163"/>
      <c r="AH32" s="163"/>
      <c r="AI32" s="164"/>
      <c r="AJ32" s="68"/>
    </row>
    <row r="33" spans="2:39" ht="14.25" customHeight="1">
      <c r="B33" s="16"/>
      <c r="C33" s="3"/>
      <c r="D33" s="3"/>
      <c r="E33" s="3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17"/>
      <c r="AK33" s="6"/>
      <c r="AL33" s="6"/>
      <c r="AM33" s="6"/>
    </row>
    <row r="34" spans="3:38" ht="14.25" customHeight="1">
      <c r="C34" s="19" t="s">
        <v>28</v>
      </c>
      <c r="H34" s="58"/>
      <c r="I34" s="59">
        <v>1</v>
      </c>
      <c r="J34" s="60"/>
      <c r="K34" s="50"/>
      <c r="L34" s="53"/>
      <c r="M34" s="52">
        <v>2</v>
      </c>
      <c r="N34" s="54"/>
      <c r="O34" s="50"/>
      <c r="P34" s="53"/>
      <c r="Q34" s="52">
        <v>3</v>
      </c>
      <c r="R34" s="55"/>
      <c r="T34" s="56"/>
      <c r="U34" s="57">
        <v>4</v>
      </c>
      <c r="V34" s="55"/>
      <c r="X34" s="56"/>
      <c r="Y34" s="57">
        <v>5</v>
      </c>
      <c r="Z34" s="55"/>
      <c r="AA34" s="3"/>
      <c r="AB34" s="3"/>
      <c r="AC34" s="56"/>
      <c r="AD34" s="51" t="s">
        <v>34</v>
      </c>
      <c r="AE34" s="55"/>
      <c r="AF34" s="50"/>
      <c r="AG34" s="53"/>
      <c r="AH34" s="61" t="s">
        <v>35</v>
      </c>
      <c r="AI34" s="62"/>
      <c r="AL34" s="11"/>
    </row>
    <row r="35" spans="1:41" ht="14.25" customHeight="1">
      <c r="A35" s="15" t="s">
        <v>12</v>
      </c>
      <c r="C35" s="1" t="str">
        <f>CONCATENATE(E29,"  -  ",E31)</f>
        <v>Ågren Pekka, OPT-86  -  Pitkänen Risto, LPTS</v>
      </c>
      <c r="H35" s="63"/>
      <c r="I35" s="69" t="s">
        <v>27</v>
      </c>
      <c r="J35" s="64"/>
      <c r="K35" s="70"/>
      <c r="L35" s="63"/>
      <c r="M35" s="69" t="s">
        <v>27</v>
      </c>
      <c r="N35" s="64"/>
      <c r="O35" s="70"/>
      <c r="P35" s="63"/>
      <c r="Q35" s="69" t="s">
        <v>27</v>
      </c>
      <c r="R35" s="64"/>
      <c r="S35" s="71"/>
      <c r="T35" s="63"/>
      <c r="U35" s="69" t="s">
        <v>27</v>
      </c>
      <c r="V35" s="64"/>
      <c r="W35" s="71"/>
      <c r="X35" s="63"/>
      <c r="Y35" s="69" t="s">
        <v>27</v>
      </c>
      <c r="Z35" s="64"/>
      <c r="AA35" s="70"/>
      <c r="AB35" s="70"/>
      <c r="AC35" s="72">
        <f>IF($H35-$J35&gt;0,1,0)+IF($L35-$N35&gt;0,1,0)+IF($P35-$R35&gt;0,1,0)+IF($T35-$V35&gt;0,1,0)+IF($X35-$Z35&gt;0,1,0)</f>
        <v>0</v>
      </c>
      <c r="AD35" s="73" t="s">
        <v>27</v>
      </c>
      <c r="AE35" s="74">
        <f>IF($H35-$J35&lt;0,1,0)+IF($L35-$N35&lt;0,1,0)+IF($P35-$R35&lt;0,1,0)+IF($T35-$V35&lt;0,1,0)+IF($X35-$Z35&lt;0,1,0)</f>
        <v>0</v>
      </c>
      <c r="AF35" s="75"/>
      <c r="AG35" s="76">
        <f>IF($AC35-$AE35&gt;0,1,0)</f>
        <v>0</v>
      </c>
      <c r="AH35" s="65" t="s">
        <v>27</v>
      </c>
      <c r="AI35" s="77">
        <f>IF($AC35-$AE35&lt;0,1,0)</f>
        <v>0</v>
      </c>
      <c r="AJ35" s="78"/>
      <c r="AK35" s="78"/>
      <c r="AL35" s="78"/>
      <c r="AN35" s="7"/>
      <c r="AO35" s="18"/>
    </row>
    <row r="36" spans="1:41" ht="14.25" customHeight="1">
      <c r="A36" s="15" t="s">
        <v>5</v>
      </c>
      <c r="C36" s="1" t="str">
        <f>CONCATENATE(E30,"  -  ",E32)</f>
        <v>Mustonen Aleksi, TIP-70  -  </v>
      </c>
      <c r="H36" s="91"/>
      <c r="I36" s="79" t="s">
        <v>27</v>
      </c>
      <c r="J36" s="92"/>
      <c r="K36" s="70"/>
      <c r="L36" s="63"/>
      <c r="M36" s="69" t="s">
        <v>27</v>
      </c>
      <c r="N36" s="64"/>
      <c r="O36" s="70"/>
      <c r="P36" s="63"/>
      <c r="Q36" s="69" t="s">
        <v>27</v>
      </c>
      <c r="R36" s="64"/>
      <c r="S36" s="71"/>
      <c r="T36" s="63"/>
      <c r="U36" s="69" t="s">
        <v>27</v>
      </c>
      <c r="V36" s="64"/>
      <c r="W36" s="71"/>
      <c r="X36" s="63"/>
      <c r="Y36" s="69" t="s">
        <v>27</v>
      </c>
      <c r="Z36" s="64"/>
      <c r="AA36" s="70"/>
      <c r="AB36" s="70"/>
      <c r="AC36" s="72">
        <f>IF($H36-$J36&gt;0,1,0)+IF($L36-$N36&gt;0,1,0)+IF($P36-$R36&gt;0,1,0)+IF($T36-$V36&gt;0,1,0)+IF($X36-$Z36&gt;0,1,0)</f>
        <v>0</v>
      </c>
      <c r="AD36" s="73" t="s">
        <v>27</v>
      </c>
      <c r="AE36" s="74">
        <f>IF($H36-$J36&lt;0,1,0)+IF($L36-$N36&lt;0,1,0)+IF($P36-$R36&lt;0,1,0)+IF($T36-$V36&lt;0,1,0)+IF($X36-$Z36&lt;0,1,0)</f>
        <v>0</v>
      </c>
      <c r="AF36" s="75"/>
      <c r="AG36" s="76">
        <f>IF($AC36-$AE36&gt;0,1,0)</f>
        <v>0</v>
      </c>
      <c r="AH36" s="65" t="s">
        <v>27</v>
      </c>
      <c r="AI36" s="77">
        <f>IF($AC36-$AE36&lt;0,1,0)</f>
        <v>0</v>
      </c>
      <c r="AJ36" s="78"/>
      <c r="AK36" s="78"/>
      <c r="AL36" s="78"/>
      <c r="AN36" s="7"/>
      <c r="AO36" s="18"/>
    </row>
    <row r="37" spans="1:41" ht="14.25" customHeight="1">
      <c r="A37" s="15"/>
      <c r="H37" s="80"/>
      <c r="I37" s="81"/>
      <c r="J37" s="82"/>
      <c r="K37" s="70"/>
      <c r="L37" s="80"/>
      <c r="M37" s="81"/>
      <c r="N37" s="82"/>
      <c r="O37" s="70"/>
      <c r="P37" s="80"/>
      <c r="Q37" s="81"/>
      <c r="R37" s="82"/>
      <c r="S37" s="71"/>
      <c r="T37" s="80"/>
      <c r="U37" s="81"/>
      <c r="V37" s="82"/>
      <c r="W37" s="71"/>
      <c r="X37" s="80"/>
      <c r="Y37" s="81"/>
      <c r="Z37" s="82"/>
      <c r="AA37" s="70"/>
      <c r="AB37" s="70"/>
      <c r="AC37" s="72"/>
      <c r="AD37" s="73"/>
      <c r="AE37" s="74"/>
      <c r="AF37" s="75"/>
      <c r="AG37" s="76"/>
      <c r="AH37" s="66"/>
      <c r="AI37" s="77"/>
      <c r="AJ37" s="78"/>
      <c r="AK37" s="78"/>
      <c r="AL37" s="78"/>
      <c r="AO37" s="18"/>
    </row>
    <row r="38" spans="1:41" ht="14.25" customHeight="1">
      <c r="A38" s="15" t="s">
        <v>8</v>
      </c>
      <c r="C38" s="1" t="str">
        <f>CONCATENATE(E29,"  -  ",E32)</f>
        <v>Ågren Pekka, OPT-86  -  </v>
      </c>
      <c r="H38" s="63"/>
      <c r="I38" s="69" t="s">
        <v>27</v>
      </c>
      <c r="J38" s="64"/>
      <c r="K38" s="70"/>
      <c r="L38" s="63"/>
      <c r="M38" s="69" t="s">
        <v>27</v>
      </c>
      <c r="N38" s="64"/>
      <c r="O38" s="70"/>
      <c r="P38" s="63"/>
      <c r="Q38" s="69" t="s">
        <v>27</v>
      </c>
      <c r="R38" s="64"/>
      <c r="S38" s="71"/>
      <c r="T38" s="63"/>
      <c r="U38" s="69" t="s">
        <v>27</v>
      </c>
      <c r="V38" s="64"/>
      <c r="W38" s="71"/>
      <c r="X38" s="63"/>
      <c r="Y38" s="69" t="s">
        <v>27</v>
      </c>
      <c r="Z38" s="64"/>
      <c r="AA38" s="70"/>
      <c r="AB38" s="70"/>
      <c r="AC38" s="72">
        <f>IF($H38-$J38&gt;0,1,0)+IF($L38-$N38&gt;0,1,0)+IF($P38-$R38&gt;0,1,0)+IF($T38-$V38&gt;0,1,0)+IF($X38-$Z38&gt;0,1,0)</f>
        <v>0</v>
      </c>
      <c r="AD38" s="73" t="s">
        <v>27</v>
      </c>
      <c r="AE38" s="74">
        <f>IF($H38-$J38&lt;0,1,0)+IF($L38-$N38&lt;0,1,0)+IF($P38-$R38&lt;0,1,0)+IF($T38-$V38&lt;0,1,0)+IF($X38-$Z38&lt;0,1,0)</f>
        <v>0</v>
      </c>
      <c r="AF38" s="75"/>
      <c r="AG38" s="76">
        <f>IF($AC38-$AE38&gt;0,1,0)</f>
        <v>0</v>
      </c>
      <c r="AH38" s="65" t="s">
        <v>27</v>
      </c>
      <c r="AI38" s="77">
        <f>IF($AC38-$AE38&lt;0,1,0)</f>
        <v>0</v>
      </c>
      <c r="AJ38" s="78"/>
      <c r="AK38" s="78"/>
      <c r="AL38" s="78"/>
      <c r="AN38" s="7"/>
      <c r="AO38" s="18"/>
    </row>
    <row r="39" spans="1:41" ht="14.25" customHeight="1">
      <c r="A39" s="15" t="s">
        <v>17</v>
      </c>
      <c r="C39" s="1" t="str">
        <f>CONCATENATE(E30,"  -  ",E31)</f>
        <v>Mustonen Aleksi, TIP-70  -  Pitkänen Risto, LPTS</v>
      </c>
      <c r="H39" s="63"/>
      <c r="I39" s="69" t="s">
        <v>27</v>
      </c>
      <c r="J39" s="64"/>
      <c r="K39" s="70"/>
      <c r="L39" s="63"/>
      <c r="M39" s="69" t="s">
        <v>27</v>
      </c>
      <c r="N39" s="64"/>
      <c r="O39" s="70"/>
      <c r="P39" s="63"/>
      <c r="Q39" s="69" t="s">
        <v>27</v>
      </c>
      <c r="R39" s="64"/>
      <c r="S39" s="71"/>
      <c r="T39" s="63"/>
      <c r="U39" s="69" t="s">
        <v>27</v>
      </c>
      <c r="V39" s="64"/>
      <c r="W39" s="71"/>
      <c r="X39" s="63"/>
      <c r="Y39" s="69" t="s">
        <v>27</v>
      </c>
      <c r="Z39" s="64"/>
      <c r="AA39" s="70"/>
      <c r="AB39" s="70"/>
      <c r="AC39" s="72">
        <f>IF($H39-$J39&gt;0,1,0)+IF($L39-$N39&gt;0,1,0)+IF($P39-$R39&gt;0,1,0)+IF($T39-$V39&gt;0,1,0)+IF($X39-$Z39&gt;0,1,0)</f>
        <v>0</v>
      </c>
      <c r="AD39" s="73" t="s">
        <v>27</v>
      </c>
      <c r="AE39" s="74">
        <f>IF($H39-$J39&lt;0,1,0)+IF($L39-$N39&lt;0,1,0)+IF($P39-$R39&lt;0,1,0)+IF($T39-$V39&lt;0,1,0)+IF($X39-$Z39&lt;0,1,0)</f>
        <v>0</v>
      </c>
      <c r="AF39" s="75"/>
      <c r="AG39" s="76">
        <f>IF($AC39-$AE39&gt;0,1,0)</f>
        <v>0</v>
      </c>
      <c r="AH39" s="65" t="s">
        <v>27</v>
      </c>
      <c r="AI39" s="77">
        <f>IF($AC39-$AE39&lt;0,1,0)</f>
        <v>0</v>
      </c>
      <c r="AJ39" s="78"/>
      <c r="AK39" s="78"/>
      <c r="AL39" s="78"/>
      <c r="AN39" s="7"/>
      <c r="AO39" s="18"/>
    </row>
    <row r="40" spans="1:41" ht="14.25" customHeight="1">
      <c r="A40" s="15"/>
      <c r="H40" s="80"/>
      <c r="I40" s="81"/>
      <c r="J40" s="82"/>
      <c r="K40" s="70"/>
      <c r="L40" s="80"/>
      <c r="M40" s="81"/>
      <c r="N40" s="82"/>
      <c r="O40" s="70"/>
      <c r="P40" s="80"/>
      <c r="Q40" s="81"/>
      <c r="R40" s="82"/>
      <c r="S40" s="71"/>
      <c r="T40" s="80"/>
      <c r="U40" s="81"/>
      <c r="V40" s="82"/>
      <c r="W40" s="71"/>
      <c r="X40" s="80"/>
      <c r="Y40" s="81"/>
      <c r="Z40" s="82"/>
      <c r="AA40" s="70"/>
      <c r="AB40" s="70"/>
      <c r="AC40" s="72"/>
      <c r="AD40" s="73"/>
      <c r="AE40" s="74"/>
      <c r="AF40" s="75"/>
      <c r="AG40" s="76"/>
      <c r="AH40" s="66"/>
      <c r="AI40" s="77"/>
      <c r="AJ40" s="78"/>
      <c r="AK40" s="78"/>
      <c r="AL40" s="78"/>
      <c r="AO40" s="18"/>
    </row>
    <row r="41" spans="1:41" ht="14.25" customHeight="1">
      <c r="A41" s="15" t="s">
        <v>20</v>
      </c>
      <c r="C41" s="1" t="str">
        <f>CONCATENATE(E29,"  -  ",E30)</f>
        <v>Ågren Pekka, OPT-86  -  Mustonen Aleksi, TIP-70</v>
      </c>
      <c r="H41" s="63">
        <v>11</v>
      </c>
      <c r="I41" s="69" t="s">
        <v>27</v>
      </c>
      <c r="J41" s="64">
        <v>4</v>
      </c>
      <c r="K41" s="70"/>
      <c r="L41" s="63">
        <v>11</v>
      </c>
      <c r="M41" s="69" t="s">
        <v>27</v>
      </c>
      <c r="N41" s="64">
        <v>4</v>
      </c>
      <c r="O41" s="70"/>
      <c r="P41" s="63">
        <v>12</v>
      </c>
      <c r="Q41" s="69" t="s">
        <v>27</v>
      </c>
      <c r="R41" s="64">
        <v>14</v>
      </c>
      <c r="S41" s="71"/>
      <c r="T41" s="63">
        <v>11</v>
      </c>
      <c r="U41" s="69" t="s">
        <v>27</v>
      </c>
      <c r="V41" s="64">
        <v>4</v>
      </c>
      <c r="W41" s="71"/>
      <c r="X41" s="63"/>
      <c r="Y41" s="69" t="s">
        <v>27</v>
      </c>
      <c r="Z41" s="64"/>
      <c r="AA41" s="70"/>
      <c r="AB41" s="70"/>
      <c r="AC41" s="72">
        <f>IF($H41-$J41&gt;0,1,0)+IF($L41-$N41&gt;0,1,0)+IF($P41-$R41&gt;0,1,0)+IF($T41-$V41&gt;0,1,0)+IF($X41-$Z41&gt;0,1,0)</f>
        <v>3</v>
      </c>
      <c r="AD41" s="73" t="s">
        <v>27</v>
      </c>
      <c r="AE41" s="74">
        <f>IF($H41-$J41&lt;0,1,0)+IF($L41-$N41&lt;0,1,0)+IF($P41-$R41&lt;0,1,0)+IF($T41-$V41&lt;0,1,0)+IF($X41-$Z41&lt;0,1,0)</f>
        <v>1</v>
      </c>
      <c r="AF41" s="75"/>
      <c r="AG41" s="76">
        <f>IF($AC41-$AE41&gt;0,1,0)</f>
        <v>1</v>
      </c>
      <c r="AH41" s="65" t="s">
        <v>27</v>
      </c>
      <c r="AI41" s="77">
        <f>IF($AC41-$AE41&lt;0,1,0)</f>
        <v>0</v>
      </c>
      <c r="AJ41" s="78"/>
      <c r="AK41" s="78"/>
      <c r="AL41" s="78"/>
      <c r="AN41" s="7"/>
      <c r="AO41" s="18"/>
    </row>
    <row r="42" spans="1:41" ht="14.25" customHeight="1">
      <c r="A42" s="15" t="s">
        <v>21</v>
      </c>
      <c r="C42" s="1" t="str">
        <f>CONCATENATE(E31,"  -  ",E32)</f>
        <v>Pitkänen Risto, LPTS  -  </v>
      </c>
      <c r="H42" s="63"/>
      <c r="I42" s="69" t="s">
        <v>27</v>
      </c>
      <c r="J42" s="64"/>
      <c r="K42" s="70"/>
      <c r="L42" s="63"/>
      <c r="M42" s="69" t="s">
        <v>27</v>
      </c>
      <c r="N42" s="64"/>
      <c r="O42" s="70"/>
      <c r="P42" s="63"/>
      <c r="Q42" s="69" t="s">
        <v>27</v>
      </c>
      <c r="R42" s="64"/>
      <c r="S42" s="71"/>
      <c r="T42" s="63"/>
      <c r="U42" s="69" t="s">
        <v>27</v>
      </c>
      <c r="V42" s="64"/>
      <c r="W42" s="71"/>
      <c r="X42" s="63"/>
      <c r="Y42" s="69" t="s">
        <v>27</v>
      </c>
      <c r="Z42" s="64"/>
      <c r="AA42" s="70"/>
      <c r="AB42" s="70"/>
      <c r="AC42" s="83">
        <f>IF($H42-$J42&gt;0,1,0)+IF($L42-$N42&gt;0,1,0)+IF($P42-$R42&gt;0,1,0)+IF($T42-$V42&gt;0,1,0)+IF($X42-$Z42&gt;0,1,0)</f>
        <v>0</v>
      </c>
      <c r="AD42" s="84" t="s">
        <v>27</v>
      </c>
      <c r="AE42" s="85">
        <f>IF($H42-$J42&lt;0,1,0)+IF($L42-$N42&lt;0,1,0)+IF($P42-$R42&lt;0,1,0)+IF($T42-$V42&lt;0,1,0)+IF($X42-$Z42&lt;0,1,0)</f>
        <v>0</v>
      </c>
      <c r="AF42" s="75"/>
      <c r="AG42" s="86">
        <f>IF($AC42-$AE42&gt;0,1,0)</f>
        <v>0</v>
      </c>
      <c r="AH42" s="67" t="s">
        <v>27</v>
      </c>
      <c r="AI42" s="87">
        <f>IF($AC42-$AE42&lt;0,1,0)</f>
        <v>0</v>
      </c>
      <c r="AJ42" s="78"/>
      <c r="AK42" s="78"/>
      <c r="AL42" s="78"/>
      <c r="AN42" s="7"/>
      <c r="AO42" s="18"/>
    </row>
    <row r="43" spans="1:38" ht="14.25" customHeight="1">
      <c r="A43" s="15"/>
      <c r="H43" s="88"/>
      <c r="I43" s="88"/>
      <c r="J43" s="88"/>
      <c r="K43" s="88"/>
      <c r="L43" s="88"/>
      <c r="M43" s="88"/>
      <c r="N43" s="88"/>
      <c r="O43" s="88"/>
      <c r="P43" s="88"/>
      <c r="Q43" s="89"/>
      <c r="R43" s="90"/>
      <c r="S43" s="90"/>
      <c r="T43" s="90"/>
      <c r="U43" s="90"/>
      <c r="V43" s="78"/>
      <c r="W43" s="78"/>
      <c r="X43" s="78"/>
      <c r="Y43" s="78"/>
      <c r="Z43" s="78"/>
      <c r="AA43" s="78"/>
      <c r="AB43" s="78"/>
      <c r="AC43" s="78"/>
      <c r="AD43" s="88"/>
      <c r="AE43" s="88"/>
      <c r="AF43" s="88"/>
      <c r="AG43" s="88"/>
      <c r="AH43" s="78"/>
      <c r="AI43" s="78"/>
      <c r="AJ43" s="78"/>
      <c r="AK43" s="78"/>
      <c r="AL43" s="78"/>
    </row>
    <row r="44" spans="8:38" ht="14.25" customHeight="1"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</row>
  </sheetData>
  <sheetProtection/>
  <mergeCells count="60">
    <mergeCell ref="Z9:AD9"/>
    <mergeCell ref="AE9:AI9"/>
    <mergeCell ref="Z10:AD10"/>
    <mergeCell ref="AE10:AI10"/>
    <mergeCell ref="F9:J9"/>
    <mergeCell ref="K9:O9"/>
    <mergeCell ref="F10:J10"/>
    <mergeCell ref="K10:O10"/>
    <mergeCell ref="P10:T10"/>
    <mergeCell ref="U10:Y10"/>
    <mergeCell ref="P9:T9"/>
    <mergeCell ref="U9:Y9"/>
    <mergeCell ref="F11:J11"/>
    <mergeCell ref="K11:O11"/>
    <mergeCell ref="P11:T11"/>
    <mergeCell ref="U11:Y11"/>
    <mergeCell ref="F12:J12"/>
    <mergeCell ref="K12:O12"/>
    <mergeCell ref="P12:T12"/>
    <mergeCell ref="U12:Y12"/>
    <mergeCell ref="F13:J13"/>
    <mergeCell ref="K13:O13"/>
    <mergeCell ref="Z11:AD11"/>
    <mergeCell ref="AE11:AI11"/>
    <mergeCell ref="Z12:AD12"/>
    <mergeCell ref="AE12:AI12"/>
    <mergeCell ref="Z28:AD28"/>
    <mergeCell ref="AE28:AI28"/>
    <mergeCell ref="Z13:AD13"/>
    <mergeCell ref="AE13:AI13"/>
    <mergeCell ref="F28:J28"/>
    <mergeCell ref="K28:O28"/>
    <mergeCell ref="P28:T28"/>
    <mergeCell ref="U28:Y28"/>
    <mergeCell ref="P13:T13"/>
    <mergeCell ref="U13:Y13"/>
    <mergeCell ref="F29:J29"/>
    <mergeCell ref="K29:O29"/>
    <mergeCell ref="P29:T29"/>
    <mergeCell ref="U29:Y29"/>
    <mergeCell ref="Z31:AD31"/>
    <mergeCell ref="AE31:AI31"/>
    <mergeCell ref="F30:J30"/>
    <mergeCell ref="K30:O30"/>
    <mergeCell ref="P30:T30"/>
    <mergeCell ref="U30:Y30"/>
    <mergeCell ref="Z29:AD29"/>
    <mergeCell ref="AE29:AI29"/>
    <mergeCell ref="Z30:AD30"/>
    <mergeCell ref="AE30:AI30"/>
    <mergeCell ref="Z32:AD32"/>
    <mergeCell ref="AE32:AI32"/>
    <mergeCell ref="F31:J31"/>
    <mergeCell ref="K31:O31"/>
    <mergeCell ref="F32:J32"/>
    <mergeCell ref="K32:O32"/>
    <mergeCell ref="P32:T32"/>
    <mergeCell ref="U32:Y32"/>
    <mergeCell ref="P31:T31"/>
    <mergeCell ref="U31:Y3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4"/>
  <sheetViews>
    <sheetView showGridLines="0" zoomScale="75" zoomScaleNormal="75" zoomScalePageLayoutView="0" workbookViewId="0" topLeftCell="A13">
      <selection activeCell="AJ31" sqref="AJ31"/>
    </sheetView>
  </sheetViews>
  <sheetFormatPr defaultColWidth="9.140625" defaultRowHeight="14.25" customHeight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5.8515625" style="1" bestFit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40" width="14.421875" style="1" customWidth="1"/>
    <col min="41" max="16384" width="9.140625" style="1" customWidth="1"/>
  </cols>
  <sheetData>
    <row r="1" spans="3:35" ht="20.25">
      <c r="C1" s="8" t="s">
        <v>127</v>
      </c>
      <c r="Z1" s="19" t="s">
        <v>28</v>
      </c>
      <c r="AF1" s="19"/>
      <c r="AG1" s="19"/>
      <c r="AH1" s="19"/>
      <c r="AI1" s="19"/>
    </row>
    <row r="2" spans="3:38" ht="18">
      <c r="C2" s="10" t="s">
        <v>26</v>
      </c>
      <c r="Z2" s="1" t="s">
        <v>3</v>
      </c>
      <c r="AG2" s="27" t="s">
        <v>12</v>
      </c>
      <c r="AJ2" s="27" t="s">
        <v>5</v>
      </c>
      <c r="AL2" s="27"/>
    </row>
    <row r="3" spans="3:38" ht="15" customHeight="1">
      <c r="C3" s="9" t="s">
        <v>65</v>
      </c>
      <c r="Z3" s="1" t="s">
        <v>7</v>
      </c>
      <c r="AG3" s="27" t="s">
        <v>8</v>
      </c>
      <c r="AJ3" s="27" t="s">
        <v>17</v>
      </c>
      <c r="AL3" s="27"/>
    </row>
    <row r="4" spans="3:38" ht="15" customHeight="1">
      <c r="C4" s="142" t="s">
        <v>129</v>
      </c>
      <c r="Z4" s="1" t="s">
        <v>11</v>
      </c>
      <c r="AG4" s="27" t="s">
        <v>20</v>
      </c>
      <c r="AJ4" s="27" t="s">
        <v>21</v>
      </c>
      <c r="AL4" s="27"/>
    </row>
    <row r="5" spans="3:38" ht="15" customHeight="1">
      <c r="C5" s="9"/>
      <c r="AJ5" s="27"/>
      <c r="AK5" s="27"/>
      <c r="AL5" s="27"/>
    </row>
    <row r="6" spans="3:38" ht="15" customHeight="1">
      <c r="C6" s="9"/>
      <c r="AJ6" s="27"/>
      <c r="AK6" s="27"/>
      <c r="AL6" s="27"/>
    </row>
    <row r="7" ht="15" customHeight="1">
      <c r="C7" s="9"/>
    </row>
    <row r="8" spans="3:5" ht="14.25" customHeight="1">
      <c r="C8" s="93" t="s">
        <v>139</v>
      </c>
      <c r="D8" s="30"/>
      <c r="E8" s="30"/>
    </row>
    <row r="9" spans="3:36" ht="14.25" customHeight="1">
      <c r="C9" s="12"/>
      <c r="D9" s="13"/>
      <c r="E9" s="14"/>
      <c r="F9" s="160">
        <v>1</v>
      </c>
      <c r="G9" s="161"/>
      <c r="H9" s="161"/>
      <c r="I9" s="161"/>
      <c r="J9" s="162"/>
      <c r="K9" s="160">
        <v>2</v>
      </c>
      <c r="L9" s="163"/>
      <c r="M9" s="163"/>
      <c r="N9" s="163"/>
      <c r="O9" s="164"/>
      <c r="P9" s="160">
        <v>3</v>
      </c>
      <c r="Q9" s="163"/>
      <c r="R9" s="163"/>
      <c r="S9" s="163"/>
      <c r="T9" s="164"/>
      <c r="U9" s="160">
        <v>4</v>
      </c>
      <c r="V9" s="163"/>
      <c r="W9" s="163"/>
      <c r="X9" s="163"/>
      <c r="Y9" s="164"/>
      <c r="Z9" s="160" t="s">
        <v>0</v>
      </c>
      <c r="AA9" s="161"/>
      <c r="AB9" s="161"/>
      <c r="AC9" s="161"/>
      <c r="AD9" s="162"/>
      <c r="AE9" s="160" t="s">
        <v>1</v>
      </c>
      <c r="AF9" s="161"/>
      <c r="AG9" s="161"/>
      <c r="AH9" s="161"/>
      <c r="AI9" s="162"/>
      <c r="AJ9" s="28" t="s">
        <v>2</v>
      </c>
    </row>
    <row r="10" spans="2:36" ht="14.25" customHeight="1">
      <c r="B10" s="141">
        <v>55</v>
      </c>
      <c r="C10" s="29">
        <v>1</v>
      </c>
      <c r="D10" s="35">
        <v>2311</v>
      </c>
      <c r="E10" s="14" t="str">
        <f>IF(B10=0,"",INDEX(Nimet!$A$2:$D$251,B10,4))</f>
        <v>Karjalainen Manu, Wega</v>
      </c>
      <c r="F10" s="154"/>
      <c r="G10" s="155"/>
      <c r="H10" s="155"/>
      <c r="I10" s="155"/>
      <c r="J10" s="156"/>
      <c r="K10" s="157" t="str">
        <f>CONCATENATE(AC22,"-",AE22)</f>
        <v>3-0</v>
      </c>
      <c r="L10" s="158"/>
      <c r="M10" s="158"/>
      <c r="N10" s="158"/>
      <c r="O10" s="159"/>
      <c r="P10" s="157" t="str">
        <f>CONCATENATE(AC16,"-",AE16)</f>
        <v>3-0</v>
      </c>
      <c r="Q10" s="158"/>
      <c r="R10" s="158"/>
      <c r="S10" s="158"/>
      <c r="T10" s="159"/>
      <c r="U10" s="157" t="str">
        <f>CONCATENATE(AC19,"-",AE19)</f>
        <v>0-0</v>
      </c>
      <c r="V10" s="158"/>
      <c r="W10" s="158"/>
      <c r="X10" s="158"/>
      <c r="Y10" s="159"/>
      <c r="Z10" s="160" t="str">
        <f>CONCATENATE(AG16+AG19+AG22,"-",AI16+AI19+AI22)</f>
        <v>2-0</v>
      </c>
      <c r="AA10" s="163"/>
      <c r="AB10" s="163"/>
      <c r="AC10" s="163"/>
      <c r="AD10" s="164"/>
      <c r="AE10" s="160" t="str">
        <f>CONCATENATE(AC16+AC19+AC22,"-",AE16+AE19+AE22)</f>
        <v>6-0</v>
      </c>
      <c r="AF10" s="163"/>
      <c r="AG10" s="163"/>
      <c r="AH10" s="163"/>
      <c r="AI10" s="164"/>
      <c r="AJ10" s="68" t="s">
        <v>30</v>
      </c>
    </row>
    <row r="11" spans="2:36" ht="14.25" customHeight="1">
      <c r="B11" s="141">
        <v>53</v>
      </c>
      <c r="C11" s="29">
        <v>2</v>
      </c>
      <c r="D11" s="35">
        <v>2078</v>
      </c>
      <c r="E11" s="14" t="str">
        <f>IF(B11=0,"",INDEX(Nimet!$A$2:$D$251,B11,4))</f>
        <v>Tamminen Tero, TuKa</v>
      </c>
      <c r="F11" s="157" t="str">
        <f>CONCATENATE(AE22,"-",AC22)</f>
        <v>0-3</v>
      </c>
      <c r="G11" s="158"/>
      <c r="H11" s="158"/>
      <c r="I11" s="158"/>
      <c r="J11" s="159"/>
      <c r="K11" s="154"/>
      <c r="L11" s="155"/>
      <c r="M11" s="155"/>
      <c r="N11" s="155"/>
      <c r="O11" s="156"/>
      <c r="P11" s="157" t="str">
        <f>CONCATENATE(AC20,"-",AE20)</f>
        <v>3-0</v>
      </c>
      <c r="Q11" s="158"/>
      <c r="R11" s="158"/>
      <c r="S11" s="158"/>
      <c r="T11" s="159"/>
      <c r="U11" s="157" t="str">
        <f>CONCATENATE(AC17,"-",AE17)</f>
        <v>0-0</v>
      </c>
      <c r="V11" s="158"/>
      <c r="W11" s="158"/>
      <c r="X11" s="158"/>
      <c r="Y11" s="159"/>
      <c r="Z11" s="160" t="str">
        <f>CONCATENATE(AG17+AG20+AI22,"-",AI17+AI20+AG22)</f>
        <v>1-1</v>
      </c>
      <c r="AA11" s="163"/>
      <c r="AB11" s="163"/>
      <c r="AC11" s="163"/>
      <c r="AD11" s="164"/>
      <c r="AE11" s="160" t="str">
        <f>CONCATENATE(AC17+AC20+AE22,"-",AE17+AE20+AC22)</f>
        <v>3-3</v>
      </c>
      <c r="AF11" s="163"/>
      <c r="AG11" s="163"/>
      <c r="AH11" s="163"/>
      <c r="AI11" s="164"/>
      <c r="AJ11" s="68" t="s">
        <v>31</v>
      </c>
    </row>
    <row r="12" spans="2:36" ht="14.25" customHeight="1">
      <c r="B12" s="141">
        <v>2</v>
      </c>
      <c r="C12" s="29">
        <v>3</v>
      </c>
      <c r="D12" s="35">
        <v>1819</v>
      </c>
      <c r="E12" s="14" t="str">
        <f>IF(B12=0,"",INDEX(Nimet!$A$2:$D$251,B12,4))</f>
        <v>Riihimäki Vesa, HarSPo</v>
      </c>
      <c r="F12" s="157" t="str">
        <f>CONCATENATE(AE16,"-",AC16)</f>
        <v>0-3</v>
      </c>
      <c r="G12" s="158"/>
      <c r="H12" s="158"/>
      <c r="I12" s="158"/>
      <c r="J12" s="159"/>
      <c r="K12" s="157" t="str">
        <f>CONCATENATE(AE20,"-",AC20)</f>
        <v>0-3</v>
      </c>
      <c r="L12" s="158"/>
      <c r="M12" s="158"/>
      <c r="N12" s="158"/>
      <c r="O12" s="159"/>
      <c r="P12" s="154"/>
      <c r="Q12" s="155"/>
      <c r="R12" s="155"/>
      <c r="S12" s="155"/>
      <c r="T12" s="156"/>
      <c r="U12" s="157" t="str">
        <f>CONCATENATE(AC23,"-",AE23)</f>
        <v>0-0</v>
      </c>
      <c r="V12" s="158"/>
      <c r="W12" s="158"/>
      <c r="X12" s="158"/>
      <c r="Y12" s="159"/>
      <c r="Z12" s="160" t="str">
        <f>CONCATENATE(AI16+AI20+AG23,"-",AG16+AG20+AI23)</f>
        <v>0-2</v>
      </c>
      <c r="AA12" s="163"/>
      <c r="AB12" s="163"/>
      <c r="AC12" s="163"/>
      <c r="AD12" s="164"/>
      <c r="AE12" s="160" t="str">
        <f>CONCATENATE(AE16+AE20+AC23,"-",AC16+AC20+AE23)</f>
        <v>0-6</v>
      </c>
      <c r="AF12" s="163"/>
      <c r="AG12" s="163"/>
      <c r="AH12" s="163"/>
      <c r="AI12" s="164"/>
      <c r="AJ12" s="68" t="s">
        <v>32</v>
      </c>
    </row>
    <row r="13" spans="2:36" ht="14.25" customHeight="1">
      <c r="B13" s="141"/>
      <c r="C13" s="29">
        <v>4</v>
      </c>
      <c r="D13" s="35"/>
      <c r="E13" s="14">
        <f>IF(B13=0,"",INDEX(Nimet!$A$2:$D$251,B13,4))</f>
      </c>
      <c r="F13" s="157" t="str">
        <f>CONCATENATE(AE19,"-",AC19)</f>
        <v>0-0</v>
      </c>
      <c r="G13" s="158"/>
      <c r="H13" s="158"/>
      <c r="I13" s="158"/>
      <c r="J13" s="159"/>
      <c r="K13" s="157" t="str">
        <f>CONCATENATE(AE17,"-",AC17)</f>
        <v>0-0</v>
      </c>
      <c r="L13" s="158"/>
      <c r="M13" s="158"/>
      <c r="N13" s="158"/>
      <c r="O13" s="159"/>
      <c r="P13" s="157" t="str">
        <f>CONCATENATE(AE23,"-",AC23)</f>
        <v>0-0</v>
      </c>
      <c r="Q13" s="158"/>
      <c r="R13" s="158"/>
      <c r="S13" s="158"/>
      <c r="T13" s="159"/>
      <c r="U13" s="154"/>
      <c r="V13" s="155"/>
      <c r="W13" s="155"/>
      <c r="X13" s="155"/>
      <c r="Y13" s="156"/>
      <c r="Z13" s="160" t="str">
        <f>CONCATENATE(AI17+AI19+AI23,"-",AG17+AG19+AG23)</f>
        <v>0-0</v>
      </c>
      <c r="AA13" s="163"/>
      <c r="AB13" s="163"/>
      <c r="AC13" s="163"/>
      <c r="AD13" s="164"/>
      <c r="AE13" s="160" t="str">
        <f>CONCATENATE(AE17+AE19+AE23,"-",AC17+AC19+AC23)</f>
        <v>0-0</v>
      </c>
      <c r="AF13" s="163"/>
      <c r="AG13" s="163"/>
      <c r="AH13" s="163"/>
      <c r="AI13" s="164"/>
      <c r="AJ13" s="68"/>
    </row>
    <row r="14" spans="2:39" ht="14.25" customHeight="1">
      <c r="B14" s="16"/>
      <c r="C14" s="3"/>
      <c r="D14" s="3"/>
      <c r="E14" s="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7"/>
      <c r="AK14" s="6"/>
      <c r="AL14" s="6"/>
      <c r="AM14" s="6"/>
    </row>
    <row r="15" spans="3:38" ht="14.25" customHeight="1">
      <c r="C15" s="19" t="s">
        <v>28</v>
      </c>
      <c r="H15" s="58"/>
      <c r="I15" s="59">
        <v>1</v>
      </c>
      <c r="J15" s="60"/>
      <c r="K15" s="50"/>
      <c r="L15" s="53"/>
      <c r="M15" s="52">
        <v>2</v>
      </c>
      <c r="N15" s="54"/>
      <c r="O15" s="50"/>
      <c r="P15" s="53"/>
      <c r="Q15" s="52">
        <v>3</v>
      </c>
      <c r="R15" s="55"/>
      <c r="T15" s="56"/>
      <c r="U15" s="57">
        <v>4</v>
      </c>
      <c r="V15" s="55"/>
      <c r="X15" s="56"/>
      <c r="Y15" s="57">
        <v>5</v>
      </c>
      <c r="Z15" s="55"/>
      <c r="AA15" s="3"/>
      <c r="AB15" s="3"/>
      <c r="AC15" s="56"/>
      <c r="AD15" s="51" t="s">
        <v>34</v>
      </c>
      <c r="AE15" s="55"/>
      <c r="AF15" s="50"/>
      <c r="AG15" s="53"/>
      <c r="AH15" s="61" t="s">
        <v>35</v>
      </c>
      <c r="AI15" s="62"/>
      <c r="AL15" s="11"/>
    </row>
    <row r="16" spans="1:41" ht="14.25" customHeight="1">
      <c r="A16" s="15" t="s">
        <v>12</v>
      </c>
      <c r="C16" s="1" t="str">
        <f>CONCATENATE(E10,"  -  ",E12)</f>
        <v>Karjalainen Manu, Wega  -  Riihimäki Vesa, HarSPo</v>
      </c>
      <c r="H16" s="63">
        <v>11</v>
      </c>
      <c r="I16" s="69" t="s">
        <v>27</v>
      </c>
      <c r="J16" s="64">
        <v>4</v>
      </c>
      <c r="K16" s="70"/>
      <c r="L16" s="63">
        <v>11</v>
      </c>
      <c r="M16" s="69" t="s">
        <v>27</v>
      </c>
      <c r="N16" s="64">
        <v>7</v>
      </c>
      <c r="O16" s="70"/>
      <c r="P16" s="63">
        <v>11</v>
      </c>
      <c r="Q16" s="69" t="s">
        <v>27</v>
      </c>
      <c r="R16" s="64">
        <v>8</v>
      </c>
      <c r="S16" s="71"/>
      <c r="T16" s="63"/>
      <c r="U16" s="69" t="s">
        <v>27</v>
      </c>
      <c r="V16" s="64"/>
      <c r="W16" s="71"/>
      <c r="X16" s="63"/>
      <c r="Y16" s="69" t="s">
        <v>27</v>
      </c>
      <c r="Z16" s="64"/>
      <c r="AA16" s="70"/>
      <c r="AB16" s="70"/>
      <c r="AC16" s="72">
        <f>IF($H16-$J16&gt;0,1,0)+IF($L16-$N16&gt;0,1,0)+IF($P16-$R16&gt;0,1,0)+IF($T16-$V16&gt;0,1,0)+IF($X16-$Z16&gt;0,1,0)</f>
        <v>3</v>
      </c>
      <c r="AD16" s="73" t="s">
        <v>27</v>
      </c>
      <c r="AE16" s="74">
        <f>IF($H16-$J16&lt;0,1,0)+IF($L16-$N16&lt;0,1,0)+IF($P16-$R16&lt;0,1,0)+IF($T16-$V16&lt;0,1,0)+IF($X16-$Z16&lt;0,1,0)</f>
        <v>0</v>
      </c>
      <c r="AF16" s="75"/>
      <c r="AG16" s="76">
        <f>IF($AC16-$AE16&gt;0,1,0)</f>
        <v>1</v>
      </c>
      <c r="AH16" s="65" t="s">
        <v>27</v>
      </c>
      <c r="AI16" s="77">
        <f>IF($AC16-$AE16&lt;0,1,0)</f>
        <v>0</v>
      </c>
      <c r="AJ16" s="78"/>
      <c r="AK16" s="78"/>
      <c r="AL16" s="78"/>
      <c r="AN16" s="7"/>
      <c r="AO16" s="18"/>
    </row>
    <row r="17" spans="1:41" ht="14.25" customHeight="1">
      <c r="A17" s="15" t="s">
        <v>5</v>
      </c>
      <c r="C17" s="1" t="str">
        <f>CONCATENATE(E11,"  -  ",E13)</f>
        <v>Tamminen Tero, TuKa  -  </v>
      </c>
      <c r="H17" s="91"/>
      <c r="I17" s="79" t="s">
        <v>27</v>
      </c>
      <c r="J17" s="92"/>
      <c r="K17" s="70"/>
      <c r="L17" s="63"/>
      <c r="M17" s="69" t="s">
        <v>27</v>
      </c>
      <c r="N17" s="64"/>
      <c r="O17" s="70"/>
      <c r="P17" s="63"/>
      <c r="Q17" s="69" t="s">
        <v>27</v>
      </c>
      <c r="R17" s="64"/>
      <c r="S17" s="71"/>
      <c r="T17" s="63"/>
      <c r="U17" s="69" t="s">
        <v>27</v>
      </c>
      <c r="V17" s="64"/>
      <c r="W17" s="71"/>
      <c r="X17" s="63"/>
      <c r="Y17" s="69" t="s">
        <v>27</v>
      </c>
      <c r="Z17" s="64"/>
      <c r="AA17" s="70"/>
      <c r="AB17" s="70"/>
      <c r="AC17" s="72">
        <f>IF($H17-$J17&gt;0,1,0)+IF($L17-$N17&gt;0,1,0)+IF($P17-$R17&gt;0,1,0)+IF($T17-$V17&gt;0,1,0)+IF($X17-$Z17&gt;0,1,0)</f>
        <v>0</v>
      </c>
      <c r="AD17" s="73" t="s">
        <v>27</v>
      </c>
      <c r="AE17" s="74">
        <f>IF($H17-$J17&lt;0,1,0)+IF($L17-$N17&lt;0,1,0)+IF($P17-$R17&lt;0,1,0)+IF($T17-$V17&lt;0,1,0)+IF($X17-$Z17&lt;0,1,0)</f>
        <v>0</v>
      </c>
      <c r="AF17" s="75"/>
      <c r="AG17" s="76">
        <f>IF($AC17-$AE17&gt;0,1,0)</f>
        <v>0</v>
      </c>
      <c r="AH17" s="65" t="s">
        <v>27</v>
      </c>
      <c r="AI17" s="77">
        <f>IF($AC17-$AE17&lt;0,1,0)</f>
        <v>0</v>
      </c>
      <c r="AJ17" s="78"/>
      <c r="AK17" s="78"/>
      <c r="AL17" s="78"/>
      <c r="AN17" s="7"/>
      <c r="AO17" s="18"/>
    </row>
    <row r="18" spans="1:41" ht="14.25" customHeight="1">
      <c r="A18" s="15"/>
      <c r="H18" s="80"/>
      <c r="I18" s="81"/>
      <c r="J18" s="82"/>
      <c r="K18" s="70"/>
      <c r="L18" s="80"/>
      <c r="M18" s="81"/>
      <c r="N18" s="82"/>
      <c r="O18" s="70"/>
      <c r="P18" s="80"/>
      <c r="Q18" s="81"/>
      <c r="R18" s="82"/>
      <c r="S18" s="71"/>
      <c r="T18" s="80"/>
      <c r="U18" s="81"/>
      <c r="V18" s="82"/>
      <c r="W18" s="71"/>
      <c r="X18" s="80"/>
      <c r="Y18" s="81"/>
      <c r="Z18" s="82"/>
      <c r="AA18" s="70"/>
      <c r="AB18" s="70"/>
      <c r="AC18" s="72"/>
      <c r="AD18" s="73"/>
      <c r="AE18" s="74"/>
      <c r="AF18" s="75"/>
      <c r="AG18" s="76"/>
      <c r="AH18" s="66"/>
      <c r="AI18" s="77"/>
      <c r="AJ18" s="78"/>
      <c r="AK18" s="78"/>
      <c r="AL18" s="78"/>
      <c r="AO18" s="18"/>
    </row>
    <row r="19" spans="1:41" ht="14.25" customHeight="1">
      <c r="A19" s="15" t="s">
        <v>8</v>
      </c>
      <c r="C19" s="1" t="str">
        <f>CONCATENATE(E10,"  -  ",E13)</f>
        <v>Karjalainen Manu, Wega  -  </v>
      </c>
      <c r="H19" s="63"/>
      <c r="I19" s="69" t="s">
        <v>27</v>
      </c>
      <c r="J19" s="64"/>
      <c r="K19" s="70"/>
      <c r="L19" s="63"/>
      <c r="M19" s="69" t="s">
        <v>27</v>
      </c>
      <c r="N19" s="64"/>
      <c r="O19" s="70"/>
      <c r="P19" s="63"/>
      <c r="Q19" s="69" t="s">
        <v>27</v>
      </c>
      <c r="R19" s="64"/>
      <c r="S19" s="71"/>
      <c r="T19" s="63"/>
      <c r="U19" s="69" t="s">
        <v>27</v>
      </c>
      <c r="V19" s="64"/>
      <c r="W19" s="71"/>
      <c r="X19" s="63"/>
      <c r="Y19" s="69" t="s">
        <v>27</v>
      </c>
      <c r="Z19" s="64"/>
      <c r="AA19" s="70"/>
      <c r="AB19" s="70"/>
      <c r="AC19" s="72">
        <f>IF($H19-$J19&gt;0,1,0)+IF($L19-$N19&gt;0,1,0)+IF($P19-$R19&gt;0,1,0)+IF($T19-$V19&gt;0,1,0)+IF($X19-$Z19&gt;0,1,0)</f>
        <v>0</v>
      </c>
      <c r="AD19" s="73" t="s">
        <v>27</v>
      </c>
      <c r="AE19" s="74">
        <f>IF($H19-$J19&lt;0,1,0)+IF($L19-$N19&lt;0,1,0)+IF($P19-$R19&lt;0,1,0)+IF($T19-$V19&lt;0,1,0)+IF($X19-$Z19&lt;0,1,0)</f>
        <v>0</v>
      </c>
      <c r="AF19" s="75"/>
      <c r="AG19" s="76">
        <f>IF($AC19-$AE19&gt;0,1,0)</f>
        <v>0</v>
      </c>
      <c r="AH19" s="65" t="s">
        <v>27</v>
      </c>
      <c r="AI19" s="77">
        <f>IF($AC19-$AE19&lt;0,1,0)</f>
        <v>0</v>
      </c>
      <c r="AJ19" s="78"/>
      <c r="AK19" s="78"/>
      <c r="AL19" s="78"/>
      <c r="AN19" s="7"/>
      <c r="AO19" s="18"/>
    </row>
    <row r="20" spans="1:41" ht="14.25" customHeight="1">
      <c r="A20" s="15" t="s">
        <v>17</v>
      </c>
      <c r="C20" s="1" t="str">
        <f>CONCATENATE(E11,"  -  ",E12)</f>
        <v>Tamminen Tero, TuKa  -  Riihimäki Vesa, HarSPo</v>
      </c>
      <c r="H20" s="63">
        <v>11</v>
      </c>
      <c r="I20" s="69" t="s">
        <v>27</v>
      </c>
      <c r="J20" s="64">
        <v>7</v>
      </c>
      <c r="K20" s="70"/>
      <c r="L20" s="63">
        <v>11</v>
      </c>
      <c r="M20" s="69" t="s">
        <v>27</v>
      </c>
      <c r="N20" s="64">
        <v>8</v>
      </c>
      <c r="O20" s="70"/>
      <c r="P20" s="63">
        <v>11</v>
      </c>
      <c r="Q20" s="69" t="s">
        <v>27</v>
      </c>
      <c r="R20" s="64">
        <v>4</v>
      </c>
      <c r="S20" s="71"/>
      <c r="T20" s="63"/>
      <c r="U20" s="69" t="s">
        <v>27</v>
      </c>
      <c r="V20" s="64"/>
      <c r="W20" s="71"/>
      <c r="X20" s="63"/>
      <c r="Y20" s="69" t="s">
        <v>27</v>
      </c>
      <c r="Z20" s="64"/>
      <c r="AA20" s="70"/>
      <c r="AB20" s="70"/>
      <c r="AC20" s="72">
        <f>IF($H20-$J20&gt;0,1,0)+IF($L20-$N20&gt;0,1,0)+IF($P20-$R20&gt;0,1,0)+IF($T20-$V20&gt;0,1,0)+IF($X20-$Z20&gt;0,1,0)</f>
        <v>3</v>
      </c>
      <c r="AD20" s="73" t="s">
        <v>27</v>
      </c>
      <c r="AE20" s="74">
        <f>IF($H20-$J20&lt;0,1,0)+IF($L20-$N20&lt;0,1,0)+IF($P20-$R20&lt;0,1,0)+IF($T20-$V20&lt;0,1,0)+IF($X20-$Z20&lt;0,1,0)</f>
        <v>0</v>
      </c>
      <c r="AF20" s="75"/>
      <c r="AG20" s="76">
        <f>IF($AC20-$AE20&gt;0,1,0)</f>
        <v>1</v>
      </c>
      <c r="AH20" s="65" t="s">
        <v>27</v>
      </c>
      <c r="AI20" s="77">
        <f>IF($AC20-$AE20&lt;0,1,0)</f>
        <v>0</v>
      </c>
      <c r="AJ20" s="78"/>
      <c r="AK20" s="78"/>
      <c r="AL20" s="78"/>
      <c r="AN20" s="7"/>
      <c r="AO20" s="18"/>
    </row>
    <row r="21" spans="1:41" ht="14.25" customHeight="1">
      <c r="A21" s="15"/>
      <c r="H21" s="80"/>
      <c r="I21" s="81"/>
      <c r="J21" s="82"/>
      <c r="K21" s="70"/>
      <c r="L21" s="80"/>
      <c r="M21" s="81"/>
      <c r="N21" s="82"/>
      <c r="O21" s="70"/>
      <c r="P21" s="80"/>
      <c r="Q21" s="81"/>
      <c r="R21" s="82"/>
      <c r="S21" s="71"/>
      <c r="T21" s="80"/>
      <c r="U21" s="81"/>
      <c r="V21" s="82"/>
      <c r="W21" s="71"/>
      <c r="X21" s="80"/>
      <c r="Y21" s="81"/>
      <c r="Z21" s="82"/>
      <c r="AA21" s="70"/>
      <c r="AB21" s="70"/>
      <c r="AC21" s="72"/>
      <c r="AD21" s="73"/>
      <c r="AE21" s="74"/>
      <c r="AF21" s="75"/>
      <c r="AG21" s="76"/>
      <c r="AH21" s="66"/>
      <c r="AI21" s="77"/>
      <c r="AJ21" s="78"/>
      <c r="AK21" s="78"/>
      <c r="AL21" s="78"/>
      <c r="AO21" s="18"/>
    </row>
    <row r="22" spans="1:41" ht="14.25" customHeight="1">
      <c r="A22" s="15" t="s">
        <v>20</v>
      </c>
      <c r="C22" s="1" t="str">
        <f>CONCATENATE(E10,"  -  ",E11)</f>
        <v>Karjalainen Manu, Wega  -  Tamminen Tero, TuKa</v>
      </c>
      <c r="H22" s="63">
        <v>11</v>
      </c>
      <c r="I22" s="69" t="s">
        <v>27</v>
      </c>
      <c r="J22" s="64">
        <v>9</v>
      </c>
      <c r="K22" s="70"/>
      <c r="L22" s="63">
        <v>11</v>
      </c>
      <c r="M22" s="69" t="s">
        <v>27</v>
      </c>
      <c r="N22" s="64">
        <v>6</v>
      </c>
      <c r="O22" s="70"/>
      <c r="P22" s="63">
        <v>15</v>
      </c>
      <c r="Q22" s="69" t="s">
        <v>27</v>
      </c>
      <c r="R22" s="64">
        <v>13</v>
      </c>
      <c r="S22" s="71"/>
      <c r="T22" s="63"/>
      <c r="U22" s="69" t="s">
        <v>27</v>
      </c>
      <c r="V22" s="64"/>
      <c r="W22" s="71"/>
      <c r="X22" s="63"/>
      <c r="Y22" s="69" t="s">
        <v>27</v>
      </c>
      <c r="Z22" s="64"/>
      <c r="AA22" s="70"/>
      <c r="AB22" s="70"/>
      <c r="AC22" s="72">
        <f>IF($H22-$J22&gt;0,1,0)+IF($L22-$N22&gt;0,1,0)+IF($P22-$R22&gt;0,1,0)+IF($T22-$V22&gt;0,1,0)+IF($X22-$Z22&gt;0,1,0)</f>
        <v>3</v>
      </c>
      <c r="AD22" s="73" t="s">
        <v>27</v>
      </c>
      <c r="AE22" s="74">
        <f>IF($H22-$J22&lt;0,1,0)+IF($L22-$N22&lt;0,1,0)+IF($P22-$R22&lt;0,1,0)+IF($T22-$V22&lt;0,1,0)+IF($X22-$Z22&lt;0,1,0)</f>
        <v>0</v>
      </c>
      <c r="AF22" s="75"/>
      <c r="AG22" s="76">
        <f>IF($AC22-$AE22&gt;0,1,0)</f>
        <v>1</v>
      </c>
      <c r="AH22" s="65" t="s">
        <v>27</v>
      </c>
      <c r="AI22" s="77">
        <f>IF($AC22-$AE22&lt;0,1,0)</f>
        <v>0</v>
      </c>
      <c r="AJ22" s="78"/>
      <c r="AK22" s="78"/>
      <c r="AL22" s="78"/>
      <c r="AN22" s="7"/>
      <c r="AO22" s="18"/>
    </row>
    <row r="23" spans="1:41" ht="14.25" customHeight="1">
      <c r="A23" s="15" t="s">
        <v>21</v>
      </c>
      <c r="C23" s="1" t="str">
        <f>CONCATENATE(E12,"  -  ",E13)</f>
        <v>Riihimäki Vesa, HarSPo  -  </v>
      </c>
      <c r="H23" s="63"/>
      <c r="I23" s="69" t="s">
        <v>27</v>
      </c>
      <c r="J23" s="64"/>
      <c r="K23" s="70"/>
      <c r="L23" s="63"/>
      <c r="M23" s="69" t="s">
        <v>27</v>
      </c>
      <c r="N23" s="64"/>
      <c r="O23" s="70"/>
      <c r="P23" s="63"/>
      <c r="Q23" s="69" t="s">
        <v>27</v>
      </c>
      <c r="R23" s="64"/>
      <c r="S23" s="71"/>
      <c r="T23" s="63"/>
      <c r="U23" s="69" t="s">
        <v>27</v>
      </c>
      <c r="V23" s="64"/>
      <c r="W23" s="71"/>
      <c r="X23" s="63"/>
      <c r="Y23" s="69" t="s">
        <v>27</v>
      </c>
      <c r="Z23" s="64"/>
      <c r="AA23" s="70"/>
      <c r="AB23" s="70"/>
      <c r="AC23" s="83">
        <f>IF($H23-$J23&gt;0,1,0)+IF($L23-$N23&gt;0,1,0)+IF($P23-$R23&gt;0,1,0)+IF($T23-$V23&gt;0,1,0)+IF($X23-$Z23&gt;0,1,0)</f>
        <v>0</v>
      </c>
      <c r="AD23" s="84" t="s">
        <v>27</v>
      </c>
      <c r="AE23" s="85">
        <f>IF($H23-$J23&lt;0,1,0)+IF($L23-$N23&lt;0,1,0)+IF($P23-$R23&lt;0,1,0)+IF($T23-$V23&lt;0,1,0)+IF($X23-$Z23&lt;0,1,0)</f>
        <v>0</v>
      </c>
      <c r="AF23" s="75"/>
      <c r="AG23" s="86">
        <f>IF($AC23-$AE23&gt;0,1,0)</f>
        <v>0</v>
      </c>
      <c r="AH23" s="67" t="s">
        <v>27</v>
      </c>
      <c r="AI23" s="87">
        <f>IF($AC23-$AE23&lt;0,1,0)</f>
        <v>0</v>
      </c>
      <c r="AJ23" s="78"/>
      <c r="AK23" s="78"/>
      <c r="AL23" s="78"/>
      <c r="AN23" s="7"/>
      <c r="AO23" s="18"/>
    </row>
    <row r="24" spans="1:38" ht="14.25" customHeight="1">
      <c r="A24" s="15"/>
      <c r="H24" s="88"/>
      <c r="I24" s="88"/>
      <c r="J24" s="88"/>
      <c r="K24" s="88"/>
      <c r="L24" s="88"/>
      <c r="M24" s="88"/>
      <c r="N24" s="88"/>
      <c r="O24" s="88"/>
      <c r="P24" s="88"/>
      <c r="Q24" s="89"/>
      <c r="R24" s="90"/>
      <c r="S24" s="90"/>
      <c r="T24" s="90"/>
      <c r="U24" s="90"/>
      <c r="V24" s="78"/>
      <c r="W24" s="78"/>
      <c r="X24" s="78"/>
      <c r="Y24" s="78"/>
      <c r="Z24" s="78"/>
      <c r="AA24" s="78"/>
      <c r="AB24" s="78"/>
      <c r="AC24" s="78"/>
      <c r="AD24" s="88"/>
      <c r="AE24" s="88"/>
      <c r="AF24" s="88"/>
      <c r="AG24" s="88"/>
      <c r="AH24" s="78"/>
      <c r="AI24" s="78"/>
      <c r="AJ24" s="78"/>
      <c r="AK24" s="78"/>
      <c r="AL24" s="78"/>
    </row>
    <row r="25" spans="8:38" ht="14.25" customHeight="1"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</row>
    <row r="26" spans="8:38" ht="14.25" customHeight="1"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90"/>
      <c r="W26" s="90"/>
      <c r="X26" s="90"/>
      <c r="Y26" s="90"/>
      <c r="Z26" s="90"/>
      <c r="AA26" s="90"/>
      <c r="AB26" s="90"/>
      <c r="AC26" s="90"/>
      <c r="AD26" s="90"/>
      <c r="AE26" s="78"/>
      <c r="AF26" s="78"/>
      <c r="AG26" s="78"/>
      <c r="AH26" s="78"/>
      <c r="AI26" s="78"/>
      <c r="AJ26" s="78"/>
      <c r="AK26" s="78"/>
      <c r="AL26" s="78"/>
    </row>
    <row r="27" spans="3:5" ht="14.25" customHeight="1">
      <c r="C27" s="93" t="s">
        <v>140</v>
      </c>
      <c r="D27" s="30"/>
      <c r="E27" s="30"/>
    </row>
    <row r="28" spans="3:36" ht="14.25" customHeight="1">
      <c r="C28" s="12"/>
      <c r="D28" s="13"/>
      <c r="E28" s="14"/>
      <c r="F28" s="160">
        <v>1</v>
      </c>
      <c r="G28" s="161"/>
      <c r="H28" s="161"/>
      <c r="I28" s="161"/>
      <c r="J28" s="162"/>
      <c r="K28" s="160">
        <v>2</v>
      </c>
      <c r="L28" s="163"/>
      <c r="M28" s="163"/>
      <c r="N28" s="163"/>
      <c r="O28" s="164"/>
      <c r="P28" s="160">
        <v>3</v>
      </c>
      <c r="Q28" s="163"/>
      <c r="R28" s="163"/>
      <c r="S28" s="163"/>
      <c r="T28" s="164"/>
      <c r="U28" s="160">
        <v>4</v>
      </c>
      <c r="V28" s="163"/>
      <c r="W28" s="163"/>
      <c r="X28" s="163"/>
      <c r="Y28" s="164"/>
      <c r="Z28" s="160" t="s">
        <v>0</v>
      </c>
      <c r="AA28" s="161"/>
      <c r="AB28" s="161"/>
      <c r="AC28" s="161"/>
      <c r="AD28" s="162"/>
      <c r="AE28" s="160" t="s">
        <v>1</v>
      </c>
      <c r="AF28" s="161"/>
      <c r="AG28" s="161"/>
      <c r="AH28" s="161"/>
      <c r="AI28" s="162"/>
      <c r="AJ28" s="28" t="s">
        <v>2</v>
      </c>
    </row>
    <row r="29" spans="2:36" ht="14.25" customHeight="1">
      <c r="B29" s="141">
        <v>11</v>
      </c>
      <c r="C29" s="29">
        <v>1</v>
      </c>
      <c r="D29" s="35">
        <v>2191</v>
      </c>
      <c r="E29" s="14" t="str">
        <f>IF(B29=0,"",INDEX(Nimet!$A$2:$D$251,B29,4))</f>
        <v>Ikonen Lari, LPTS</v>
      </c>
      <c r="F29" s="154"/>
      <c r="G29" s="155"/>
      <c r="H29" s="155"/>
      <c r="I29" s="155"/>
      <c r="J29" s="156"/>
      <c r="K29" s="157" t="str">
        <f>CONCATENATE(AC41,"-",AE41)</f>
        <v>2-3</v>
      </c>
      <c r="L29" s="158"/>
      <c r="M29" s="158"/>
      <c r="N29" s="158"/>
      <c r="O29" s="159"/>
      <c r="P29" s="157" t="str">
        <f>CONCATENATE(AC35,"-",AE35)</f>
        <v>3-0</v>
      </c>
      <c r="Q29" s="158"/>
      <c r="R29" s="158"/>
      <c r="S29" s="158"/>
      <c r="T29" s="159"/>
      <c r="U29" s="157" t="str">
        <f>CONCATENATE(AC38,"-",AE38)</f>
        <v>0-0</v>
      </c>
      <c r="V29" s="158"/>
      <c r="W29" s="158"/>
      <c r="X29" s="158"/>
      <c r="Y29" s="159"/>
      <c r="Z29" s="160" t="str">
        <f>CONCATENATE(AG35+AG38+AG41,"-",AI35+AI38+AI41)</f>
        <v>1-1</v>
      </c>
      <c r="AA29" s="163"/>
      <c r="AB29" s="163"/>
      <c r="AC29" s="163"/>
      <c r="AD29" s="164"/>
      <c r="AE29" s="160" t="str">
        <f>CONCATENATE(AC35+AC38+AC41,"-",AE35+AE38+AE41)</f>
        <v>5-3</v>
      </c>
      <c r="AF29" s="163"/>
      <c r="AG29" s="163"/>
      <c r="AH29" s="163"/>
      <c r="AI29" s="164"/>
      <c r="AJ29" s="68" t="s">
        <v>31</v>
      </c>
    </row>
    <row r="30" spans="2:36" ht="14.25" customHeight="1">
      <c r="B30" s="141">
        <v>43</v>
      </c>
      <c r="C30" s="29">
        <v>2</v>
      </c>
      <c r="D30" s="35">
        <v>2179</v>
      </c>
      <c r="E30" s="14" t="str">
        <f>IF(B30=0,"",INDEX(Nimet!$A$2:$D$251,B30,4))</f>
        <v>Miettinen Esa, TIP-70</v>
      </c>
      <c r="F30" s="157" t="str">
        <f>CONCATENATE(AE41,"-",AC41)</f>
        <v>3-2</v>
      </c>
      <c r="G30" s="158"/>
      <c r="H30" s="158"/>
      <c r="I30" s="158"/>
      <c r="J30" s="159"/>
      <c r="K30" s="154"/>
      <c r="L30" s="155"/>
      <c r="M30" s="155"/>
      <c r="N30" s="155"/>
      <c r="O30" s="156"/>
      <c r="P30" s="157" t="str">
        <f>CONCATENATE(AC39,"-",AE39)</f>
        <v>3-0</v>
      </c>
      <c r="Q30" s="158"/>
      <c r="R30" s="158"/>
      <c r="S30" s="158"/>
      <c r="T30" s="159"/>
      <c r="U30" s="157" t="str">
        <f>CONCATENATE(AC36,"-",AE36)</f>
        <v>0-0</v>
      </c>
      <c r="V30" s="158"/>
      <c r="W30" s="158"/>
      <c r="X30" s="158"/>
      <c r="Y30" s="159"/>
      <c r="Z30" s="160" t="str">
        <f>CONCATENATE(AG36+AG39+AI41,"-",AI36+AI39+AG41)</f>
        <v>2-0</v>
      </c>
      <c r="AA30" s="163"/>
      <c r="AB30" s="163"/>
      <c r="AC30" s="163"/>
      <c r="AD30" s="164"/>
      <c r="AE30" s="160" t="str">
        <f>CONCATENATE(AC36+AC39+AE41,"-",AE36+AE39+AC41)</f>
        <v>6-2</v>
      </c>
      <c r="AF30" s="163"/>
      <c r="AG30" s="163"/>
      <c r="AH30" s="163"/>
      <c r="AI30" s="164"/>
      <c r="AJ30" s="68" t="s">
        <v>30</v>
      </c>
    </row>
    <row r="31" spans="2:36" ht="14.25" customHeight="1">
      <c r="B31" s="141">
        <v>9</v>
      </c>
      <c r="C31" s="29">
        <v>3</v>
      </c>
      <c r="D31" s="35">
        <v>1857</v>
      </c>
      <c r="E31" s="14" t="str">
        <f>IF(B31=0,"",INDEX(Nimet!$A$2:$D$251,B31,4))</f>
        <v>Punnonen Petter, KuPTS</v>
      </c>
      <c r="F31" s="157" t="str">
        <f>CONCATENATE(AE35,"-",AC35)</f>
        <v>0-3</v>
      </c>
      <c r="G31" s="158"/>
      <c r="H31" s="158"/>
      <c r="I31" s="158"/>
      <c r="J31" s="159"/>
      <c r="K31" s="157" t="str">
        <f>CONCATENATE(AE39,"-",AC39)</f>
        <v>0-3</v>
      </c>
      <c r="L31" s="158"/>
      <c r="M31" s="158"/>
      <c r="N31" s="158"/>
      <c r="O31" s="159"/>
      <c r="P31" s="154"/>
      <c r="Q31" s="155"/>
      <c r="R31" s="155"/>
      <c r="S31" s="155"/>
      <c r="T31" s="156"/>
      <c r="U31" s="157" t="str">
        <f>CONCATENATE(AC42,"-",AE42)</f>
        <v>0-0</v>
      </c>
      <c r="V31" s="158"/>
      <c r="W31" s="158"/>
      <c r="X31" s="158"/>
      <c r="Y31" s="159"/>
      <c r="Z31" s="160" t="str">
        <f>CONCATENATE(AI35+AI39+AG42,"-",AG35+AG39+AI42)</f>
        <v>0-2</v>
      </c>
      <c r="AA31" s="163"/>
      <c r="AB31" s="163"/>
      <c r="AC31" s="163"/>
      <c r="AD31" s="164"/>
      <c r="AE31" s="160" t="str">
        <f>CONCATENATE(AE35+AE39+AC42,"-",AC35+AC39+AE42)</f>
        <v>0-6</v>
      </c>
      <c r="AF31" s="163"/>
      <c r="AG31" s="163"/>
      <c r="AH31" s="163"/>
      <c r="AI31" s="164"/>
      <c r="AJ31" s="68" t="s">
        <v>32</v>
      </c>
    </row>
    <row r="32" spans="2:36" ht="14.25" customHeight="1">
      <c r="B32" s="141"/>
      <c r="C32" s="29">
        <v>4</v>
      </c>
      <c r="D32" s="35"/>
      <c r="E32" s="14">
        <f>IF(B32=0,"",INDEX(Nimet!$A$2:$D$251,B32,4))</f>
      </c>
      <c r="F32" s="157" t="str">
        <f>CONCATENATE(AE38,"-",AC38)</f>
        <v>0-0</v>
      </c>
      <c r="G32" s="158"/>
      <c r="H32" s="158"/>
      <c r="I32" s="158"/>
      <c r="J32" s="159"/>
      <c r="K32" s="157" t="str">
        <f>CONCATENATE(AE36,"-",AC36)</f>
        <v>0-0</v>
      </c>
      <c r="L32" s="158"/>
      <c r="M32" s="158"/>
      <c r="N32" s="158"/>
      <c r="O32" s="159"/>
      <c r="P32" s="157" t="str">
        <f>CONCATENATE(AE42,"-",AC42)</f>
        <v>0-0</v>
      </c>
      <c r="Q32" s="158"/>
      <c r="R32" s="158"/>
      <c r="S32" s="158"/>
      <c r="T32" s="159"/>
      <c r="U32" s="154"/>
      <c r="V32" s="155"/>
      <c r="W32" s="155"/>
      <c r="X32" s="155"/>
      <c r="Y32" s="156"/>
      <c r="Z32" s="160" t="str">
        <f>CONCATENATE(AI36+AI38+AI42,"-",AG36+AG38+AG42)</f>
        <v>0-0</v>
      </c>
      <c r="AA32" s="163"/>
      <c r="AB32" s="163"/>
      <c r="AC32" s="163"/>
      <c r="AD32" s="164"/>
      <c r="AE32" s="160" t="str">
        <f>CONCATENATE(AE36+AE38+AE42,"-",AC36+AC38+AC42)</f>
        <v>0-0</v>
      </c>
      <c r="AF32" s="163"/>
      <c r="AG32" s="163"/>
      <c r="AH32" s="163"/>
      <c r="AI32" s="164"/>
      <c r="AJ32" s="68"/>
    </row>
    <row r="33" spans="2:39" ht="14.25" customHeight="1">
      <c r="B33" s="16"/>
      <c r="C33" s="3"/>
      <c r="D33" s="3"/>
      <c r="E33" s="3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17"/>
      <c r="AK33" s="6"/>
      <c r="AL33" s="6"/>
      <c r="AM33" s="6"/>
    </row>
    <row r="34" spans="3:38" ht="14.25" customHeight="1">
      <c r="C34" s="19" t="s">
        <v>28</v>
      </c>
      <c r="H34" s="58"/>
      <c r="I34" s="59">
        <v>1</v>
      </c>
      <c r="J34" s="60"/>
      <c r="K34" s="50"/>
      <c r="L34" s="53"/>
      <c r="M34" s="52">
        <v>2</v>
      </c>
      <c r="N34" s="54"/>
      <c r="O34" s="50"/>
      <c r="P34" s="53"/>
      <c r="Q34" s="52">
        <v>3</v>
      </c>
      <c r="R34" s="55"/>
      <c r="T34" s="56"/>
      <c r="U34" s="57">
        <v>4</v>
      </c>
      <c r="V34" s="55"/>
      <c r="X34" s="56"/>
      <c r="Y34" s="57">
        <v>5</v>
      </c>
      <c r="Z34" s="55"/>
      <c r="AA34" s="3"/>
      <c r="AB34" s="3"/>
      <c r="AC34" s="56"/>
      <c r="AD34" s="51" t="s">
        <v>34</v>
      </c>
      <c r="AE34" s="55"/>
      <c r="AF34" s="50"/>
      <c r="AG34" s="53"/>
      <c r="AH34" s="61" t="s">
        <v>35</v>
      </c>
      <c r="AI34" s="62"/>
      <c r="AL34" s="11"/>
    </row>
    <row r="35" spans="1:41" ht="14.25" customHeight="1">
      <c r="A35" s="15" t="s">
        <v>12</v>
      </c>
      <c r="C35" s="1" t="str">
        <f>CONCATENATE(E29,"  -  ",E31)</f>
        <v>Ikonen Lari, LPTS  -  Punnonen Petter, KuPTS</v>
      </c>
      <c r="H35" s="63">
        <v>11</v>
      </c>
      <c r="I35" s="69" t="s">
        <v>27</v>
      </c>
      <c r="J35" s="64">
        <v>3</v>
      </c>
      <c r="K35" s="70"/>
      <c r="L35" s="63">
        <v>12</v>
      </c>
      <c r="M35" s="69" t="s">
        <v>27</v>
      </c>
      <c r="N35" s="64">
        <v>10</v>
      </c>
      <c r="O35" s="70"/>
      <c r="P35" s="63">
        <v>11</v>
      </c>
      <c r="Q35" s="69" t="s">
        <v>27</v>
      </c>
      <c r="R35" s="64">
        <v>4</v>
      </c>
      <c r="S35" s="71"/>
      <c r="T35" s="63"/>
      <c r="U35" s="69" t="s">
        <v>27</v>
      </c>
      <c r="V35" s="64"/>
      <c r="W35" s="71"/>
      <c r="X35" s="63"/>
      <c r="Y35" s="69" t="s">
        <v>27</v>
      </c>
      <c r="Z35" s="64"/>
      <c r="AA35" s="70"/>
      <c r="AB35" s="70"/>
      <c r="AC35" s="72">
        <f>IF($H35-$J35&gt;0,1,0)+IF($L35-$N35&gt;0,1,0)+IF($P35-$R35&gt;0,1,0)+IF($T35-$V35&gt;0,1,0)+IF($X35-$Z35&gt;0,1,0)</f>
        <v>3</v>
      </c>
      <c r="AD35" s="73" t="s">
        <v>27</v>
      </c>
      <c r="AE35" s="74">
        <f>IF($H35-$J35&lt;0,1,0)+IF($L35-$N35&lt;0,1,0)+IF($P35-$R35&lt;0,1,0)+IF($T35-$V35&lt;0,1,0)+IF($X35-$Z35&lt;0,1,0)</f>
        <v>0</v>
      </c>
      <c r="AF35" s="75"/>
      <c r="AG35" s="76">
        <f>IF($AC35-$AE35&gt;0,1,0)</f>
        <v>1</v>
      </c>
      <c r="AH35" s="65" t="s">
        <v>27</v>
      </c>
      <c r="AI35" s="77">
        <f>IF($AC35-$AE35&lt;0,1,0)</f>
        <v>0</v>
      </c>
      <c r="AJ35" s="78"/>
      <c r="AK35" s="78"/>
      <c r="AL35" s="78"/>
      <c r="AN35" s="7"/>
      <c r="AO35" s="18"/>
    </row>
    <row r="36" spans="1:41" ht="14.25" customHeight="1">
      <c r="A36" s="15" t="s">
        <v>5</v>
      </c>
      <c r="C36" s="1" t="str">
        <f>CONCATENATE(E30,"  -  ",E32)</f>
        <v>Miettinen Esa, TIP-70  -  </v>
      </c>
      <c r="H36" s="91"/>
      <c r="I36" s="79" t="s">
        <v>27</v>
      </c>
      <c r="J36" s="92"/>
      <c r="K36" s="70"/>
      <c r="L36" s="63"/>
      <c r="M36" s="69" t="s">
        <v>27</v>
      </c>
      <c r="N36" s="64"/>
      <c r="O36" s="70"/>
      <c r="P36" s="63"/>
      <c r="Q36" s="69" t="s">
        <v>27</v>
      </c>
      <c r="R36" s="64"/>
      <c r="S36" s="71"/>
      <c r="T36" s="63"/>
      <c r="U36" s="69" t="s">
        <v>27</v>
      </c>
      <c r="V36" s="64"/>
      <c r="W36" s="71"/>
      <c r="X36" s="63"/>
      <c r="Y36" s="69" t="s">
        <v>27</v>
      </c>
      <c r="Z36" s="64"/>
      <c r="AA36" s="70"/>
      <c r="AB36" s="70"/>
      <c r="AC36" s="72">
        <f>IF($H36-$J36&gt;0,1,0)+IF($L36-$N36&gt;0,1,0)+IF($P36-$R36&gt;0,1,0)+IF($T36-$V36&gt;0,1,0)+IF($X36-$Z36&gt;0,1,0)</f>
        <v>0</v>
      </c>
      <c r="AD36" s="73" t="s">
        <v>27</v>
      </c>
      <c r="AE36" s="74">
        <f>IF($H36-$J36&lt;0,1,0)+IF($L36-$N36&lt;0,1,0)+IF($P36-$R36&lt;0,1,0)+IF($T36-$V36&lt;0,1,0)+IF($X36-$Z36&lt;0,1,0)</f>
        <v>0</v>
      </c>
      <c r="AF36" s="75"/>
      <c r="AG36" s="76">
        <f>IF($AC36-$AE36&gt;0,1,0)</f>
        <v>0</v>
      </c>
      <c r="AH36" s="65" t="s">
        <v>27</v>
      </c>
      <c r="AI36" s="77">
        <f>IF($AC36-$AE36&lt;0,1,0)</f>
        <v>0</v>
      </c>
      <c r="AJ36" s="78"/>
      <c r="AK36" s="78"/>
      <c r="AL36" s="78"/>
      <c r="AN36" s="7"/>
      <c r="AO36" s="18"/>
    </row>
    <row r="37" spans="1:41" ht="14.25" customHeight="1">
      <c r="A37" s="15"/>
      <c r="H37" s="80"/>
      <c r="I37" s="81"/>
      <c r="J37" s="82"/>
      <c r="K37" s="70"/>
      <c r="L37" s="80"/>
      <c r="M37" s="81"/>
      <c r="N37" s="82"/>
      <c r="O37" s="70"/>
      <c r="P37" s="80"/>
      <c r="Q37" s="81"/>
      <c r="R37" s="82"/>
      <c r="S37" s="71"/>
      <c r="T37" s="80"/>
      <c r="U37" s="81"/>
      <c r="V37" s="82"/>
      <c r="W37" s="71"/>
      <c r="X37" s="80"/>
      <c r="Y37" s="81"/>
      <c r="Z37" s="82"/>
      <c r="AA37" s="70"/>
      <c r="AB37" s="70"/>
      <c r="AC37" s="72"/>
      <c r="AD37" s="73"/>
      <c r="AE37" s="74"/>
      <c r="AF37" s="75"/>
      <c r="AG37" s="76"/>
      <c r="AH37" s="66"/>
      <c r="AI37" s="77"/>
      <c r="AJ37" s="78"/>
      <c r="AK37" s="78"/>
      <c r="AL37" s="78"/>
      <c r="AO37" s="18"/>
    </row>
    <row r="38" spans="1:41" ht="14.25" customHeight="1">
      <c r="A38" s="15" t="s">
        <v>8</v>
      </c>
      <c r="C38" s="1" t="str">
        <f>CONCATENATE(E29,"  -  ",E32)</f>
        <v>Ikonen Lari, LPTS  -  </v>
      </c>
      <c r="H38" s="63"/>
      <c r="I38" s="69" t="s">
        <v>27</v>
      </c>
      <c r="J38" s="64"/>
      <c r="K38" s="70"/>
      <c r="L38" s="63"/>
      <c r="M38" s="69" t="s">
        <v>27</v>
      </c>
      <c r="N38" s="64"/>
      <c r="O38" s="70"/>
      <c r="P38" s="63"/>
      <c r="Q38" s="69" t="s">
        <v>27</v>
      </c>
      <c r="R38" s="64"/>
      <c r="S38" s="71"/>
      <c r="T38" s="63"/>
      <c r="U38" s="69" t="s">
        <v>27</v>
      </c>
      <c r="V38" s="64"/>
      <c r="W38" s="71"/>
      <c r="X38" s="63"/>
      <c r="Y38" s="69" t="s">
        <v>27</v>
      </c>
      <c r="Z38" s="64"/>
      <c r="AA38" s="70"/>
      <c r="AB38" s="70"/>
      <c r="AC38" s="72">
        <f>IF($H38-$J38&gt;0,1,0)+IF($L38-$N38&gt;0,1,0)+IF($P38-$R38&gt;0,1,0)+IF($T38-$V38&gt;0,1,0)+IF($X38-$Z38&gt;0,1,0)</f>
        <v>0</v>
      </c>
      <c r="AD38" s="73" t="s">
        <v>27</v>
      </c>
      <c r="AE38" s="74">
        <f>IF($H38-$J38&lt;0,1,0)+IF($L38-$N38&lt;0,1,0)+IF($P38-$R38&lt;0,1,0)+IF($T38-$V38&lt;0,1,0)+IF($X38-$Z38&lt;0,1,0)</f>
        <v>0</v>
      </c>
      <c r="AF38" s="75"/>
      <c r="AG38" s="76">
        <f>IF($AC38-$AE38&gt;0,1,0)</f>
        <v>0</v>
      </c>
      <c r="AH38" s="65" t="s">
        <v>27</v>
      </c>
      <c r="AI38" s="77">
        <f>IF($AC38-$AE38&lt;0,1,0)</f>
        <v>0</v>
      </c>
      <c r="AJ38" s="78"/>
      <c r="AK38" s="78"/>
      <c r="AL38" s="78"/>
      <c r="AN38" s="7"/>
      <c r="AO38" s="18"/>
    </row>
    <row r="39" spans="1:41" ht="14.25" customHeight="1">
      <c r="A39" s="15" t="s">
        <v>17</v>
      </c>
      <c r="C39" s="1" t="str">
        <f>CONCATENATE(E30,"  -  ",E31)</f>
        <v>Miettinen Esa, TIP-70  -  Punnonen Petter, KuPTS</v>
      </c>
      <c r="H39" s="63">
        <v>11</v>
      </c>
      <c r="I39" s="69" t="s">
        <v>27</v>
      </c>
      <c r="J39" s="64">
        <v>5</v>
      </c>
      <c r="K39" s="70"/>
      <c r="L39" s="63">
        <v>11</v>
      </c>
      <c r="M39" s="69" t="s">
        <v>27</v>
      </c>
      <c r="N39" s="64">
        <v>5</v>
      </c>
      <c r="O39" s="70"/>
      <c r="P39" s="63">
        <v>11</v>
      </c>
      <c r="Q39" s="69" t="s">
        <v>27</v>
      </c>
      <c r="R39" s="64">
        <v>8</v>
      </c>
      <c r="S39" s="71"/>
      <c r="T39" s="63"/>
      <c r="U39" s="69" t="s">
        <v>27</v>
      </c>
      <c r="V39" s="64"/>
      <c r="W39" s="71"/>
      <c r="X39" s="63"/>
      <c r="Y39" s="69" t="s">
        <v>27</v>
      </c>
      <c r="Z39" s="64"/>
      <c r="AA39" s="70"/>
      <c r="AB39" s="70"/>
      <c r="AC39" s="72">
        <f>IF($H39-$J39&gt;0,1,0)+IF($L39-$N39&gt;0,1,0)+IF($P39-$R39&gt;0,1,0)+IF($T39-$V39&gt;0,1,0)+IF($X39-$Z39&gt;0,1,0)</f>
        <v>3</v>
      </c>
      <c r="AD39" s="73" t="s">
        <v>27</v>
      </c>
      <c r="AE39" s="74">
        <f>IF($H39-$J39&lt;0,1,0)+IF($L39-$N39&lt;0,1,0)+IF($P39-$R39&lt;0,1,0)+IF($T39-$V39&lt;0,1,0)+IF($X39-$Z39&lt;0,1,0)</f>
        <v>0</v>
      </c>
      <c r="AF39" s="75"/>
      <c r="AG39" s="76">
        <f>IF($AC39-$AE39&gt;0,1,0)</f>
        <v>1</v>
      </c>
      <c r="AH39" s="65" t="s">
        <v>27</v>
      </c>
      <c r="AI39" s="77">
        <f>IF($AC39-$AE39&lt;0,1,0)</f>
        <v>0</v>
      </c>
      <c r="AJ39" s="78"/>
      <c r="AK39" s="78"/>
      <c r="AL39" s="78"/>
      <c r="AN39" s="7"/>
      <c r="AO39" s="18"/>
    </row>
    <row r="40" spans="1:41" ht="14.25" customHeight="1">
      <c r="A40" s="15"/>
      <c r="H40" s="80"/>
      <c r="I40" s="81"/>
      <c r="J40" s="82"/>
      <c r="K40" s="70"/>
      <c r="L40" s="80"/>
      <c r="M40" s="81"/>
      <c r="N40" s="82"/>
      <c r="O40" s="70"/>
      <c r="P40" s="80"/>
      <c r="Q40" s="81"/>
      <c r="R40" s="82"/>
      <c r="S40" s="71"/>
      <c r="T40" s="80"/>
      <c r="U40" s="81"/>
      <c r="V40" s="82"/>
      <c r="W40" s="71"/>
      <c r="X40" s="80"/>
      <c r="Y40" s="81"/>
      <c r="Z40" s="82"/>
      <c r="AA40" s="70"/>
      <c r="AB40" s="70"/>
      <c r="AC40" s="72"/>
      <c r="AD40" s="73"/>
      <c r="AE40" s="74"/>
      <c r="AF40" s="75"/>
      <c r="AG40" s="76"/>
      <c r="AH40" s="66"/>
      <c r="AI40" s="77"/>
      <c r="AJ40" s="78"/>
      <c r="AK40" s="78"/>
      <c r="AL40" s="78"/>
      <c r="AO40" s="18"/>
    </row>
    <row r="41" spans="1:41" ht="14.25" customHeight="1">
      <c r="A41" s="15" t="s">
        <v>20</v>
      </c>
      <c r="C41" s="1" t="str">
        <f>CONCATENATE(E29,"  -  ",E30)</f>
        <v>Ikonen Lari, LPTS  -  Miettinen Esa, TIP-70</v>
      </c>
      <c r="H41" s="63">
        <v>10</v>
      </c>
      <c r="I41" s="69" t="s">
        <v>27</v>
      </c>
      <c r="J41" s="64">
        <v>12</v>
      </c>
      <c r="K41" s="70"/>
      <c r="L41" s="63">
        <v>11</v>
      </c>
      <c r="M41" s="69" t="s">
        <v>27</v>
      </c>
      <c r="N41" s="64">
        <v>5</v>
      </c>
      <c r="O41" s="70"/>
      <c r="P41" s="63">
        <v>11</v>
      </c>
      <c r="Q41" s="69" t="s">
        <v>27</v>
      </c>
      <c r="R41" s="64">
        <v>8</v>
      </c>
      <c r="S41" s="71"/>
      <c r="T41" s="63">
        <v>5</v>
      </c>
      <c r="U41" s="69" t="s">
        <v>27</v>
      </c>
      <c r="V41" s="64">
        <v>11</v>
      </c>
      <c r="W41" s="71"/>
      <c r="X41" s="63">
        <v>15</v>
      </c>
      <c r="Y41" s="69" t="s">
        <v>27</v>
      </c>
      <c r="Z41" s="64">
        <v>17</v>
      </c>
      <c r="AA41" s="70"/>
      <c r="AB41" s="70"/>
      <c r="AC41" s="72">
        <f>IF($H41-$J41&gt;0,1,0)+IF($L41-$N41&gt;0,1,0)+IF($P41-$R41&gt;0,1,0)+IF($T41-$V41&gt;0,1,0)+IF($X41-$Z41&gt;0,1,0)</f>
        <v>2</v>
      </c>
      <c r="AD41" s="73" t="s">
        <v>27</v>
      </c>
      <c r="AE41" s="74">
        <f>IF($H41-$J41&lt;0,1,0)+IF($L41-$N41&lt;0,1,0)+IF($P41-$R41&lt;0,1,0)+IF($T41-$V41&lt;0,1,0)+IF($X41-$Z41&lt;0,1,0)</f>
        <v>3</v>
      </c>
      <c r="AF41" s="75"/>
      <c r="AG41" s="76">
        <f>IF($AC41-$AE41&gt;0,1,0)</f>
        <v>0</v>
      </c>
      <c r="AH41" s="65" t="s">
        <v>27</v>
      </c>
      <c r="AI41" s="77">
        <f>IF($AC41-$AE41&lt;0,1,0)</f>
        <v>1</v>
      </c>
      <c r="AJ41" s="78"/>
      <c r="AK41" s="78"/>
      <c r="AL41" s="78"/>
      <c r="AN41" s="7"/>
      <c r="AO41" s="18"/>
    </row>
    <row r="42" spans="1:41" ht="14.25" customHeight="1">
      <c r="A42" s="15" t="s">
        <v>21</v>
      </c>
      <c r="C42" s="1" t="str">
        <f>CONCATENATE(E31,"  -  ",E32)</f>
        <v>Punnonen Petter, KuPTS  -  </v>
      </c>
      <c r="H42" s="63"/>
      <c r="I42" s="69" t="s">
        <v>27</v>
      </c>
      <c r="J42" s="64"/>
      <c r="K42" s="70"/>
      <c r="L42" s="63"/>
      <c r="M42" s="69" t="s">
        <v>27</v>
      </c>
      <c r="N42" s="64"/>
      <c r="O42" s="70"/>
      <c r="P42" s="63"/>
      <c r="Q42" s="69" t="s">
        <v>27</v>
      </c>
      <c r="R42" s="64"/>
      <c r="S42" s="71"/>
      <c r="T42" s="63"/>
      <c r="U42" s="69" t="s">
        <v>27</v>
      </c>
      <c r="V42" s="64"/>
      <c r="W42" s="71"/>
      <c r="X42" s="63"/>
      <c r="Y42" s="69" t="s">
        <v>27</v>
      </c>
      <c r="Z42" s="64"/>
      <c r="AA42" s="70"/>
      <c r="AB42" s="70"/>
      <c r="AC42" s="83">
        <f>IF($H42-$J42&gt;0,1,0)+IF($L42-$N42&gt;0,1,0)+IF($P42-$R42&gt;0,1,0)+IF($T42-$V42&gt;0,1,0)+IF($X42-$Z42&gt;0,1,0)</f>
        <v>0</v>
      </c>
      <c r="AD42" s="84" t="s">
        <v>27</v>
      </c>
      <c r="AE42" s="85">
        <f>IF($H42-$J42&lt;0,1,0)+IF($L42-$N42&lt;0,1,0)+IF($P42-$R42&lt;0,1,0)+IF($T42-$V42&lt;0,1,0)+IF($X42-$Z42&lt;0,1,0)</f>
        <v>0</v>
      </c>
      <c r="AF42" s="75"/>
      <c r="AG42" s="86">
        <f>IF($AC42-$AE42&gt;0,1,0)</f>
        <v>0</v>
      </c>
      <c r="AH42" s="67" t="s">
        <v>27</v>
      </c>
      <c r="AI42" s="87">
        <f>IF($AC42-$AE42&lt;0,1,0)</f>
        <v>0</v>
      </c>
      <c r="AJ42" s="78"/>
      <c r="AK42" s="78"/>
      <c r="AL42" s="78"/>
      <c r="AN42" s="7"/>
      <c r="AO42" s="18"/>
    </row>
    <row r="43" spans="1:38" ht="14.25" customHeight="1">
      <c r="A43" s="15"/>
      <c r="H43" s="88"/>
      <c r="I43" s="88"/>
      <c r="J43" s="88"/>
      <c r="K43" s="88"/>
      <c r="L43" s="88"/>
      <c r="M43" s="88"/>
      <c r="N43" s="88"/>
      <c r="O43" s="88"/>
      <c r="P43" s="88"/>
      <c r="Q43" s="89"/>
      <c r="R43" s="90"/>
      <c r="S43" s="90"/>
      <c r="T43" s="90"/>
      <c r="U43" s="90"/>
      <c r="V43" s="78"/>
      <c r="W43" s="78"/>
      <c r="X43" s="78"/>
      <c r="Y43" s="78"/>
      <c r="Z43" s="78"/>
      <c r="AA43" s="78"/>
      <c r="AB43" s="78"/>
      <c r="AC43" s="78"/>
      <c r="AD43" s="88"/>
      <c r="AE43" s="88"/>
      <c r="AF43" s="88"/>
      <c r="AG43" s="88"/>
      <c r="AH43" s="78"/>
      <c r="AI43" s="78"/>
      <c r="AJ43" s="78"/>
      <c r="AK43" s="78"/>
      <c r="AL43" s="78"/>
    </row>
    <row r="44" spans="8:38" ht="14.25" customHeight="1"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</row>
  </sheetData>
  <sheetProtection/>
  <mergeCells count="60">
    <mergeCell ref="Z32:AD32"/>
    <mergeCell ref="AE32:AI32"/>
    <mergeCell ref="F31:J31"/>
    <mergeCell ref="K31:O31"/>
    <mergeCell ref="F32:J32"/>
    <mergeCell ref="K32:O32"/>
    <mergeCell ref="P32:T32"/>
    <mergeCell ref="U32:Y32"/>
    <mergeCell ref="P31:T31"/>
    <mergeCell ref="U31:Y31"/>
    <mergeCell ref="Z29:AD29"/>
    <mergeCell ref="AE29:AI29"/>
    <mergeCell ref="Z30:AD30"/>
    <mergeCell ref="AE30:AI30"/>
    <mergeCell ref="Z31:AD31"/>
    <mergeCell ref="AE31:AI31"/>
    <mergeCell ref="F30:J30"/>
    <mergeCell ref="K30:O30"/>
    <mergeCell ref="P30:T30"/>
    <mergeCell ref="U30:Y30"/>
    <mergeCell ref="F29:J29"/>
    <mergeCell ref="K29:O29"/>
    <mergeCell ref="P29:T29"/>
    <mergeCell ref="U29:Y29"/>
    <mergeCell ref="Z28:AD28"/>
    <mergeCell ref="AE28:AI28"/>
    <mergeCell ref="F13:J13"/>
    <mergeCell ref="K13:O13"/>
    <mergeCell ref="F28:J28"/>
    <mergeCell ref="K28:O28"/>
    <mergeCell ref="P28:T28"/>
    <mergeCell ref="U28:Y28"/>
    <mergeCell ref="P13:T13"/>
    <mergeCell ref="U13:Y13"/>
    <mergeCell ref="Z11:AD11"/>
    <mergeCell ref="AE11:AI11"/>
    <mergeCell ref="Z12:AD12"/>
    <mergeCell ref="AE12:AI12"/>
    <mergeCell ref="Z13:AD13"/>
    <mergeCell ref="AE13:AI13"/>
    <mergeCell ref="P12:T12"/>
    <mergeCell ref="U12:Y12"/>
    <mergeCell ref="F11:J11"/>
    <mergeCell ref="K11:O11"/>
    <mergeCell ref="P11:T11"/>
    <mergeCell ref="U11:Y11"/>
    <mergeCell ref="F9:J9"/>
    <mergeCell ref="K9:O9"/>
    <mergeCell ref="F10:J10"/>
    <mergeCell ref="K10:O10"/>
    <mergeCell ref="F12:J12"/>
    <mergeCell ref="K12:O12"/>
    <mergeCell ref="Z9:AD9"/>
    <mergeCell ref="AE9:AI9"/>
    <mergeCell ref="Z10:AD10"/>
    <mergeCell ref="AE10:AI10"/>
    <mergeCell ref="P10:T10"/>
    <mergeCell ref="U10:Y10"/>
    <mergeCell ref="P9:T9"/>
    <mergeCell ref="U9:Y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4"/>
  <sheetViews>
    <sheetView showGridLines="0" zoomScale="75" zoomScaleNormal="75" zoomScalePageLayoutView="0" workbookViewId="0" topLeftCell="A7">
      <selection activeCell="S42" sqref="S42"/>
    </sheetView>
  </sheetViews>
  <sheetFormatPr defaultColWidth="9.140625" defaultRowHeight="14.25" customHeight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5.8515625" style="1" bestFit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40" width="14.421875" style="1" customWidth="1"/>
    <col min="41" max="16384" width="9.140625" style="1" customWidth="1"/>
  </cols>
  <sheetData>
    <row r="1" spans="3:35" ht="20.25">
      <c r="C1" s="8" t="s">
        <v>127</v>
      </c>
      <c r="Z1" s="19" t="s">
        <v>28</v>
      </c>
      <c r="AF1" s="19"/>
      <c r="AG1" s="19"/>
      <c r="AH1" s="19"/>
      <c r="AI1" s="19"/>
    </row>
    <row r="2" spans="3:38" ht="18">
      <c r="C2" s="10" t="s">
        <v>26</v>
      </c>
      <c r="Z2" s="1" t="s">
        <v>3</v>
      </c>
      <c r="AG2" s="27" t="s">
        <v>12</v>
      </c>
      <c r="AJ2" s="27" t="s">
        <v>5</v>
      </c>
      <c r="AL2" s="27"/>
    </row>
    <row r="3" spans="3:38" ht="15" customHeight="1">
      <c r="C3" s="9" t="s">
        <v>65</v>
      </c>
      <c r="Z3" s="1" t="s">
        <v>7</v>
      </c>
      <c r="AG3" s="27" t="s">
        <v>8</v>
      </c>
      <c r="AJ3" s="27" t="s">
        <v>17</v>
      </c>
      <c r="AL3" s="27"/>
    </row>
    <row r="4" spans="3:38" ht="15" customHeight="1">
      <c r="C4" s="143" t="s">
        <v>129</v>
      </c>
      <c r="Z4" s="1" t="s">
        <v>11</v>
      </c>
      <c r="AG4" s="27" t="s">
        <v>20</v>
      </c>
      <c r="AJ4" s="27" t="s">
        <v>21</v>
      </c>
      <c r="AL4" s="27"/>
    </row>
    <row r="5" spans="3:38" ht="15" customHeight="1">
      <c r="C5" s="9"/>
      <c r="AJ5" s="27"/>
      <c r="AK5" s="27"/>
      <c r="AL5" s="27"/>
    </row>
    <row r="6" spans="3:38" ht="15" customHeight="1">
      <c r="C6" s="9"/>
      <c r="AJ6" s="27"/>
      <c r="AK6" s="27"/>
      <c r="AL6" s="27"/>
    </row>
    <row r="7" ht="15" customHeight="1">
      <c r="C7" s="9"/>
    </row>
    <row r="8" spans="3:5" ht="14.25" customHeight="1">
      <c r="C8" s="93" t="s">
        <v>141</v>
      </c>
      <c r="D8" s="30"/>
      <c r="E8" s="30"/>
    </row>
    <row r="9" spans="3:36" ht="14.25" customHeight="1">
      <c r="C9" s="12"/>
      <c r="D9" s="13"/>
      <c r="E9" s="14"/>
      <c r="F9" s="160">
        <v>1</v>
      </c>
      <c r="G9" s="161"/>
      <c r="H9" s="161"/>
      <c r="I9" s="161"/>
      <c r="J9" s="162"/>
      <c r="K9" s="160">
        <v>2</v>
      </c>
      <c r="L9" s="163"/>
      <c r="M9" s="163"/>
      <c r="N9" s="163"/>
      <c r="O9" s="164"/>
      <c r="P9" s="160">
        <v>3</v>
      </c>
      <c r="Q9" s="163"/>
      <c r="R9" s="163"/>
      <c r="S9" s="163"/>
      <c r="T9" s="164"/>
      <c r="U9" s="160">
        <v>4</v>
      </c>
      <c r="V9" s="163"/>
      <c r="W9" s="163"/>
      <c r="X9" s="163"/>
      <c r="Y9" s="164"/>
      <c r="Z9" s="160" t="s">
        <v>0</v>
      </c>
      <c r="AA9" s="161"/>
      <c r="AB9" s="161"/>
      <c r="AC9" s="161"/>
      <c r="AD9" s="162"/>
      <c r="AE9" s="160" t="s">
        <v>1</v>
      </c>
      <c r="AF9" s="161"/>
      <c r="AG9" s="161"/>
      <c r="AH9" s="161"/>
      <c r="AI9" s="162"/>
      <c r="AJ9" s="28" t="s">
        <v>2</v>
      </c>
    </row>
    <row r="10" spans="2:36" ht="14.25" customHeight="1">
      <c r="B10" s="141">
        <v>50</v>
      </c>
      <c r="C10" s="29">
        <v>1</v>
      </c>
      <c r="D10" s="35">
        <v>2221</v>
      </c>
      <c r="E10" s="14" t="str">
        <f>IF(B10=0,"",INDEX(Nimet!$A$2:$D$251,B10,4))</f>
        <v>Myllärinen Markus, TuKa</v>
      </c>
      <c r="F10" s="154"/>
      <c r="G10" s="155"/>
      <c r="H10" s="155"/>
      <c r="I10" s="155"/>
      <c r="J10" s="156"/>
      <c r="K10" s="157" t="str">
        <f>CONCATENATE(AC22,"-",AE22)</f>
        <v>3-2</v>
      </c>
      <c r="L10" s="158"/>
      <c r="M10" s="158"/>
      <c r="N10" s="158"/>
      <c r="O10" s="159"/>
      <c r="P10" s="157" t="str">
        <f>CONCATENATE(AC16,"-",AE16)</f>
        <v>3-0</v>
      </c>
      <c r="Q10" s="158"/>
      <c r="R10" s="158"/>
      <c r="S10" s="158"/>
      <c r="T10" s="159"/>
      <c r="U10" s="157" t="str">
        <f>CONCATENATE(AC19,"-",AE19)</f>
        <v>3-0</v>
      </c>
      <c r="V10" s="158"/>
      <c r="W10" s="158"/>
      <c r="X10" s="158"/>
      <c r="Y10" s="159"/>
      <c r="Z10" s="160" t="str">
        <f>CONCATENATE(AG16+AG19+AG22,"-",AI16+AI19+AI22)</f>
        <v>3-0</v>
      </c>
      <c r="AA10" s="163"/>
      <c r="AB10" s="163"/>
      <c r="AC10" s="163"/>
      <c r="AD10" s="164"/>
      <c r="AE10" s="160" t="str">
        <f>CONCATENATE(AC16+AC19+AC22,"-",AE16+AE19+AE22)</f>
        <v>9-2</v>
      </c>
      <c r="AF10" s="163"/>
      <c r="AG10" s="163"/>
      <c r="AH10" s="163"/>
      <c r="AI10" s="164"/>
      <c r="AJ10" s="68" t="s">
        <v>30</v>
      </c>
    </row>
    <row r="11" spans="2:36" ht="14.25" customHeight="1">
      <c r="B11" s="141">
        <v>24</v>
      </c>
      <c r="C11" s="29">
        <v>2</v>
      </c>
      <c r="D11" s="35">
        <v>2084</v>
      </c>
      <c r="E11" s="14" t="str">
        <f>IF(B11=0,"",INDEX(Nimet!$A$2:$D$251,B11,4))</f>
        <v>Sorvisto Mika, OPT-86</v>
      </c>
      <c r="F11" s="157" t="str">
        <f>CONCATENATE(AE22,"-",AC22)</f>
        <v>2-3</v>
      </c>
      <c r="G11" s="158"/>
      <c r="H11" s="158"/>
      <c r="I11" s="158"/>
      <c r="J11" s="159"/>
      <c r="K11" s="154"/>
      <c r="L11" s="155"/>
      <c r="M11" s="155"/>
      <c r="N11" s="155"/>
      <c r="O11" s="156"/>
      <c r="P11" s="157" t="str">
        <f>CONCATENATE(AC20,"-",AE20)</f>
        <v>1-3</v>
      </c>
      <c r="Q11" s="158"/>
      <c r="R11" s="158"/>
      <c r="S11" s="158"/>
      <c r="T11" s="159"/>
      <c r="U11" s="157" t="str">
        <f>CONCATENATE(AC17,"-",AE17)</f>
        <v>3-0</v>
      </c>
      <c r="V11" s="158"/>
      <c r="W11" s="158"/>
      <c r="X11" s="158"/>
      <c r="Y11" s="159"/>
      <c r="Z11" s="160" t="str">
        <f>CONCATENATE(AG17+AG20+AI22,"-",AI17+AI20+AG22)</f>
        <v>1-2</v>
      </c>
      <c r="AA11" s="163"/>
      <c r="AB11" s="163"/>
      <c r="AC11" s="163"/>
      <c r="AD11" s="164"/>
      <c r="AE11" s="160" t="str">
        <f>CONCATENATE(AC17+AC20+AE22,"-",AE17+AE20+AC22)</f>
        <v>6-6</v>
      </c>
      <c r="AF11" s="163"/>
      <c r="AG11" s="163"/>
      <c r="AH11" s="163"/>
      <c r="AI11" s="164"/>
      <c r="AJ11" s="68" t="s">
        <v>32</v>
      </c>
    </row>
    <row r="12" spans="2:36" ht="14.25" customHeight="1">
      <c r="B12" s="141">
        <v>17</v>
      </c>
      <c r="C12" s="29">
        <v>3</v>
      </c>
      <c r="D12" s="35">
        <v>1970</v>
      </c>
      <c r="E12" s="14" t="str">
        <f>IF(B12=0,"",INDEX(Nimet!$A$2:$D$251,B12,4))</f>
        <v>Lundström Anders, MBF</v>
      </c>
      <c r="F12" s="157" t="str">
        <f>CONCATENATE(AE16,"-",AC16)</f>
        <v>0-3</v>
      </c>
      <c r="G12" s="158"/>
      <c r="H12" s="158"/>
      <c r="I12" s="158"/>
      <c r="J12" s="159"/>
      <c r="K12" s="157" t="str">
        <f>CONCATENATE(AE20,"-",AC20)</f>
        <v>3-1</v>
      </c>
      <c r="L12" s="158"/>
      <c r="M12" s="158"/>
      <c r="N12" s="158"/>
      <c r="O12" s="159"/>
      <c r="P12" s="154"/>
      <c r="Q12" s="155"/>
      <c r="R12" s="155"/>
      <c r="S12" s="155"/>
      <c r="T12" s="156"/>
      <c r="U12" s="157" t="str">
        <f>CONCATENATE(AC23,"-",AE23)</f>
        <v>3-0</v>
      </c>
      <c r="V12" s="158"/>
      <c r="W12" s="158"/>
      <c r="X12" s="158"/>
      <c r="Y12" s="159"/>
      <c r="Z12" s="160" t="str">
        <f>CONCATENATE(AI16+AI20+AG23,"-",AG16+AG20+AI23)</f>
        <v>2-1</v>
      </c>
      <c r="AA12" s="163"/>
      <c r="AB12" s="163"/>
      <c r="AC12" s="163"/>
      <c r="AD12" s="164"/>
      <c r="AE12" s="160" t="str">
        <f>CONCATENATE(AE16+AE20+AC23,"-",AC16+AC20+AE23)</f>
        <v>6-4</v>
      </c>
      <c r="AF12" s="163"/>
      <c r="AG12" s="163"/>
      <c r="AH12" s="163"/>
      <c r="AI12" s="164"/>
      <c r="AJ12" s="68" t="s">
        <v>31</v>
      </c>
    </row>
    <row r="13" spans="2:36" ht="14.25" customHeight="1">
      <c r="B13" s="141">
        <v>39</v>
      </c>
      <c r="C13" s="29">
        <v>4</v>
      </c>
      <c r="D13" s="35">
        <v>1509</v>
      </c>
      <c r="E13" s="14" t="str">
        <f>IF(B13=0,"",INDEX(Nimet!$A$2:$D$251,B13,4))</f>
        <v>Kallinki Tuomas, SeSi</v>
      </c>
      <c r="F13" s="157" t="str">
        <f>CONCATENATE(AE19,"-",AC19)</f>
        <v>0-3</v>
      </c>
      <c r="G13" s="158"/>
      <c r="H13" s="158"/>
      <c r="I13" s="158"/>
      <c r="J13" s="159"/>
      <c r="K13" s="157" t="str">
        <f>CONCATENATE(AE17,"-",AC17)</f>
        <v>0-3</v>
      </c>
      <c r="L13" s="158"/>
      <c r="M13" s="158"/>
      <c r="N13" s="158"/>
      <c r="O13" s="159"/>
      <c r="P13" s="157" t="str">
        <f>CONCATENATE(AE23,"-",AC23)</f>
        <v>0-3</v>
      </c>
      <c r="Q13" s="158"/>
      <c r="R13" s="158"/>
      <c r="S13" s="158"/>
      <c r="T13" s="159"/>
      <c r="U13" s="154"/>
      <c r="V13" s="155"/>
      <c r="W13" s="155"/>
      <c r="X13" s="155"/>
      <c r="Y13" s="156"/>
      <c r="Z13" s="160" t="str">
        <f>CONCATENATE(AI17+AI19+AI23,"-",AG17+AG19+AG23)</f>
        <v>0-3</v>
      </c>
      <c r="AA13" s="163"/>
      <c r="AB13" s="163"/>
      <c r="AC13" s="163"/>
      <c r="AD13" s="164"/>
      <c r="AE13" s="160" t="str">
        <f>CONCATENATE(AE17+AE19+AE23,"-",AC17+AC19+AC23)</f>
        <v>0-9</v>
      </c>
      <c r="AF13" s="163"/>
      <c r="AG13" s="163"/>
      <c r="AH13" s="163"/>
      <c r="AI13" s="164"/>
      <c r="AJ13" s="68" t="s">
        <v>169</v>
      </c>
    </row>
    <row r="14" spans="2:39" ht="14.25" customHeight="1">
      <c r="B14" s="16"/>
      <c r="C14" s="3"/>
      <c r="D14" s="3"/>
      <c r="E14" s="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7"/>
      <c r="AK14" s="6"/>
      <c r="AL14" s="6"/>
      <c r="AM14" s="6"/>
    </row>
    <row r="15" spans="3:38" ht="14.25" customHeight="1">
      <c r="C15" s="19" t="s">
        <v>28</v>
      </c>
      <c r="H15" s="58"/>
      <c r="I15" s="59">
        <v>1</v>
      </c>
      <c r="J15" s="60"/>
      <c r="K15" s="50"/>
      <c r="L15" s="53"/>
      <c r="M15" s="52">
        <v>2</v>
      </c>
      <c r="N15" s="54"/>
      <c r="O15" s="50"/>
      <c r="P15" s="53"/>
      <c r="Q15" s="52">
        <v>3</v>
      </c>
      <c r="R15" s="55"/>
      <c r="T15" s="56"/>
      <c r="U15" s="57">
        <v>4</v>
      </c>
      <c r="V15" s="55"/>
      <c r="X15" s="56"/>
      <c r="Y15" s="57">
        <v>5</v>
      </c>
      <c r="Z15" s="55"/>
      <c r="AA15" s="3"/>
      <c r="AB15" s="3"/>
      <c r="AC15" s="56"/>
      <c r="AD15" s="51" t="s">
        <v>34</v>
      </c>
      <c r="AE15" s="55"/>
      <c r="AF15" s="50"/>
      <c r="AG15" s="53"/>
      <c r="AH15" s="61" t="s">
        <v>35</v>
      </c>
      <c r="AI15" s="62"/>
      <c r="AL15" s="11"/>
    </row>
    <row r="16" spans="1:41" ht="14.25" customHeight="1">
      <c r="A16" s="15" t="s">
        <v>12</v>
      </c>
      <c r="C16" s="1" t="str">
        <f>CONCATENATE(E10,"  -  ",E12)</f>
        <v>Myllärinen Markus, TuKa  -  Lundström Anders, MBF</v>
      </c>
      <c r="H16" s="63">
        <v>11</v>
      </c>
      <c r="I16" s="69" t="s">
        <v>27</v>
      </c>
      <c r="J16" s="64">
        <v>5</v>
      </c>
      <c r="K16" s="70"/>
      <c r="L16" s="63">
        <v>13</v>
      </c>
      <c r="M16" s="69" t="s">
        <v>27</v>
      </c>
      <c r="N16" s="64">
        <v>11</v>
      </c>
      <c r="O16" s="70"/>
      <c r="P16" s="63">
        <v>11</v>
      </c>
      <c r="Q16" s="69" t="s">
        <v>27</v>
      </c>
      <c r="R16" s="64">
        <v>6</v>
      </c>
      <c r="S16" s="71"/>
      <c r="T16" s="63"/>
      <c r="U16" s="69" t="s">
        <v>27</v>
      </c>
      <c r="V16" s="64"/>
      <c r="W16" s="71"/>
      <c r="X16" s="63"/>
      <c r="Y16" s="69" t="s">
        <v>27</v>
      </c>
      <c r="Z16" s="64"/>
      <c r="AA16" s="70"/>
      <c r="AB16" s="70"/>
      <c r="AC16" s="72">
        <f>IF($H16-$J16&gt;0,1,0)+IF($L16-$N16&gt;0,1,0)+IF($P16-$R16&gt;0,1,0)+IF($T16-$V16&gt;0,1,0)+IF($X16-$Z16&gt;0,1,0)</f>
        <v>3</v>
      </c>
      <c r="AD16" s="73" t="s">
        <v>27</v>
      </c>
      <c r="AE16" s="74">
        <f>IF($H16-$J16&lt;0,1,0)+IF($L16-$N16&lt;0,1,0)+IF($P16-$R16&lt;0,1,0)+IF($T16-$V16&lt;0,1,0)+IF($X16-$Z16&lt;0,1,0)</f>
        <v>0</v>
      </c>
      <c r="AF16" s="75"/>
      <c r="AG16" s="76">
        <f>IF($AC16-$AE16&gt;0,1,0)</f>
        <v>1</v>
      </c>
      <c r="AH16" s="65" t="s">
        <v>27</v>
      </c>
      <c r="AI16" s="77">
        <f>IF($AC16-$AE16&lt;0,1,0)</f>
        <v>0</v>
      </c>
      <c r="AJ16" s="78"/>
      <c r="AK16" s="78"/>
      <c r="AL16" s="78"/>
      <c r="AN16" s="7"/>
      <c r="AO16" s="18"/>
    </row>
    <row r="17" spans="1:41" ht="14.25" customHeight="1">
      <c r="A17" s="15" t="s">
        <v>5</v>
      </c>
      <c r="C17" s="1" t="str">
        <f>CONCATENATE(E11,"  -  ",E13)</f>
        <v>Sorvisto Mika, OPT-86  -  Kallinki Tuomas, SeSi</v>
      </c>
      <c r="H17" s="91">
        <v>11</v>
      </c>
      <c r="I17" s="79" t="s">
        <v>27</v>
      </c>
      <c r="J17" s="92">
        <v>6</v>
      </c>
      <c r="K17" s="70"/>
      <c r="L17" s="63">
        <v>11</v>
      </c>
      <c r="M17" s="69" t="s">
        <v>27</v>
      </c>
      <c r="N17" s="64">
        <v>5</v>
      </c>
      <c r="O17" s="70"/>
      <c r="P17" s="63">
        <v>11</v>
      </c>
      <c r="Q17" s="69" t="s">
        <v>27</v>
      </c>
      <c r="R17" s="64">
        <v>9</v>
      </c>
      <c r="S17" s="71"/>
      <c r="T17" s="63"/>
      <c r="U17" s="69" t="s">
        <v>27</v>
      </c>
      <c r="V17" s="64"/>
      <c r="W17" s="71"/>
      <c r="X17" s="63"/>
      <c r="Y17" s="69" t="s">
        <v>27</v>
      </c>
      <c r="Z17" s="64"/>
      <c r="AA17" s="70"/>
      <c r="AB17" s="70"/>
      <c r="AC17" s="72">
        <f>IF($H17-$J17&gt;0,1,0)+IF($L17-$N17&gt;0,1,0)+IF($P17-$R17&gt;0,1,0)+IF($T17-$V17&gt;0,1,0)+IF($X17-$Z17&gt;0,1,0)</f>
        <v>3</v>
      </c>
      <c r="AD17" s="73" t="s">
        <v>27</v>
      </c>
      <c r="AE17" s="74">
        <f>IF($H17-$J17&lt;0,1,0)+IF($L17-$N17&lt;0,1,0)+IF($P17-$R17&lt;0,1,0)+IF($T17-$V17&lt;0,1,0)+IF($X17-$Z17&lt;0,1,0)</f>
        <v>0</v>
      </c>
      <c r="AF17" s="75"/>
      <c r="AG17" s="76">
        <f>IF($AC17-$AE17&gt;0,1,0)</f>
        <v>1</v>
      </c>
      <c r="AH17" s="65" t="s">
        <v>27</v>
      </c>
      <c r="AI17" s="77">
        <f>IF($AC17-$AE17&lt;0,1,0)</f>
        <v>0</v>
      </c>
      <c r="AJ17" s="78"/>
      <c r="AK17" s="78"/>
      <c r="AL17" s="78"/>
      <c r="AN17" s="7"/>
      <c r="AO17" s="18"/>
    </row>
    <row r="18" spans="1:41" ht="14.25" customHeight="1">
      <c r="A18" s="15"/>
      <c r="H18" s="80"/>
      <c r="I18" s="81"/>
      <c r="J18" s="82"/>
      <c r="K18" s="70"/>
      <c r="L18" s="80"/>
      <c r="M18" s="81"/>
      <c r="N18" s="82"/>
      <c r="O18" s="70"/>
      <c r="P18" s="80"/>
      <c r="Q18" s="81"/>
      <c r="R18" s="82"/>
      <c r="S18" s="71"/>
      <c r="T18" s="80"/>
      <c r="U18" s="81"/>
      <c r="V18" s="82"/>
      <c r="W18" s="71"/>
      <c r="X18" s="80"/>
      <c r="Y18" s="81"/>
      <c r="Z18" s="82"/>
      <c r="AA18" s="70"/>
      <c r="AB18" s="70"/>
      <c r="AC18" s="72"/>
      <c r="AD18" s="73"/>
      <c r="AE18" s="74"/>
      <c r="AF18" s="75"/>
      <c r="AG18" s="76"/>
      <c r="AH18" s="66"/>
      <c r="AI18" s="77"/>
      <c r="AJ18" s="78"/>
      <c r="AK18" s="78"/>
      <c r="AL18" s="78"/>
      <c r="AO18" s="18"/>
    </row>
    <row r="19" spans="1:41" ht="14.25" customHeight="1">
      <c r="A19" s="15" t="s">
        <v>8</v>
      </c>
      <c r="C19" s="1" t="str">
        <f>CONCATENATE(E10,"  -  ",E13)</f>
        <v>Myllärinen Markus, TuKa  -  Kallinki Tuomas, SeSi</v>
      </c>
      <c r="H19" s="63">
        <v>11</v>
      </c>
      <c r="I19" s="69" t="s">
        <v>27</v>
      </c>
      <c r="J19" s="64">
        <v>8</v>
      </c>
      <c r="K19" s="70"/>
      <c r="L19" s="63">
        <v>11</v>
      </c>
      <c r="M19" s="69" t="s">
        <v>27</v>
      </c>
      <c r="N19" s="64">
        <v>7</v>
      </c>
      <c r="O19" s="70"/>
      <c r="P19" s="63">
        <v>11</v>
      </c>
      <c r="Q19" s="69" t="s">
        <v>27</v>
      </c>
      <c r="R19" s="64">
        <v>7</v>
      </c>
      <c r="S19" s="71"/>
      <c r="T19" s="63"/>
      <c r="U19" s="69" t="s">
        <v>27</v>
      </c>
      <c r="V19" s="64"/>
      <c r="W19" s="71"/>
      <c r="X19" s="63"/>
      <c r="Y19" s="69" t="s">
        <v>27</v>
      </c>
      <c r="Z19" s="64"/>
      <c r="AA19" s="70"/>
      <c r="AB19" s="70"/>
      <c r="AC19" s="72">
        <f>IF($H19-$J19&gt;0,1,0)+IF($L19-$N19&gt;0,1,0)+IF($P19-$R19&gt;0,1,0)+IF($T19-$V19&gt;0,1,0)+IF($X19-$Z19&gt;0,1,0)</f>
        <v>3</v>
      </c>
      <c r="AD19" s="73" t="s">
        <v>27</v>
      </c>
      <c r="AE19" s="74">
        <f>IF($H19-$J19&lt;0,1,0)+IF($L19-$N19&lt;0,1,0)+IF($P19-$R19&lt;0,1,0)+IF($T19-$V19&lt;0,1,0)+IF($X19-$Z19&lt;0,1,0)</f>
        <v>0</v>
      </c>
      <c r="AF19" s="75"/>
      <c r="AG19" s="76">
        <f>IF($AC19-$AE19&gt;0,1,0)</f>
        <v>1</v>
      </c>
      <c r="AH19" s="65" t="s">
        <v>27</v>
      </c>
      <c r="AI19" s="77">
        <f>IF($AC19-$AE19&lt;0,1,0)</f>
        <v>0</v>
      </c>
      <c r="AJ19" s="78"/>
      <c r="AK19" s="78"/>
      <c r="AL19" s="78"/>
      <c r="AN19" s="7"/>
      <c r="AO19" s="18"/>
    </row>
    <row r="20" spans="1:41" ht="14.25" customHeight="1">
      <c r="A20" s="15" t="s">
        <v>17</v>
      </c>
      <c r="C20" s="1" t="str">
        <f>CONCATENATE(E11,"  -  ",E12)</f>
        <v>Sorvisto Mika, OPT-86  -  Lundström Anders, MBF</v>
      </c>
      <c r="H20" s="63">
        <v>11</v>
      </c>
      <c r="I20" s="69" t="s">
        <v>27</v>
      </c>
      <c r="J20" s="64">
        <v>3</v>
      </c>
      <c r="K20" s="70"/>
      <c r="L20" s="63">
        <v>12</v>
      </c>
      <c r="M20" s="69" t="s">
        <v>27</v>
      </c>
      <c r="N20" s="64">
        <v>14</v>
      </c>
      <c r="O20" s="70"/>
      <c r="P20" s="63">
        <v>3</v>
      </c>
      <c r="Q20" s="69" t="s">
        <v>27</v>
      </c>
      <c r="R20" s="64">
        <v>11</v>
      </c>
      <c r="S20" s="71"/>
      <c r="T20" s="63">
        <v>3</v>
      </c>
      <c r="U20" s="69" t="s">
        <v>27</v>
      </c>
      <c r="V20" s="64">
        <v>11</v>
      </c>
      <c r="W20" s="71"/>
      <c r="X20" s="63"/>
      <c r="Y20" s="69" t="s">
        <v>27</v>
      </c>
      <c r="Z20" s="64"/>
      <c r="AA20" s="70"/>
      <c r="AB20" s="70"/>
      <c r="AC20" s="72">
        <f>IF($H20-$J20&gt;0,1,0)+IF($L20-$N20&gt;0,1,0)+IF($P20-$R20&gt;0,1,0)+IF($T20-$V20&gt;0,1,0)+IF($X20-$Z20&gt;0,1,0)</f>
        <v>1</v>
      </c>
      <c r="AD20" s="73" t="s">
        <v>27</v>
      </c>
      <c r="AE20" s="74">
        <f>IF($H20-$J20&lt;0,1,0)+IF($L20-$N20&lt;0,1,0)+IF($P20-$R20&lt;0,1,0)+IF($T20-$V20&lt;0,1,0)+IF($X20-$Z20&lt;0,1,0)</f>
        <v>3</v>
      </c>
      <c r="AF20" s="75"/>
      <c r="AG20" s="76">
        <f>IF($AC20-$AE20&gt;0,1,0)</f>
        <v>0</v>
      </c>
      <c r="AH20" s="65" t="s">
        <v>27</v>
      </c>
      <c r="AI20" s="77">
        <f>IF($AC20-$AE20&lt;0,1,0)</f>
        <v>1</v>
      </c>
      <c r="AJ20" s="78"/>
      <c r="AK20" s="78"/>
      <c r="AL20" s="78"/>
      <c r="AN20" s="7"/>
      <c r="AO20" s="18"/>
    </row>
    <row r="21" spans="1:41" ht="14.25" customHeight="1">
      <c r="A21" s="15"/>
      <c r="H21" s="80"/>
      <c r="I21" s="81"/>
      <c r="J21" s="82"/>
      <c r="K21" s="70"/>
      <c r="L21" s="80"/>
      <c r="M21" s="81"/>
      <c r="N21" s="82"/>
      <c r="O21" s="70"/>
      <c r="P21" s="80"/>
      <c r="Q21" s="81"/>
      <c r="R21" s="82"/>
      <c r="S21" s="71"/>
      <c r="T21" s="80"/>
      <c r="U21" s="81"/>
      <c r="V21" s="82"/>
      <c r="W21" s="71"/>
      <c r="X21" s="80"/>
      <c r="Y21" s="81"/>
      <c r="Z21" s="82"/>
      <c r="AA21" s="70"/>
      <c r="AB21" s="70"/>
      <c r="AC21" s="72"/>
      <c r="AD21" s="73"/>
      <c r="AE21" s="74"/>
      <c r="AF21" s="75"/>
      <c r="AG21" s="76"/>
      <c r="AH21" s="66"/>
      <c r="AI21" s="77"/>
      <c r="AJ21" s="78"/>
      <c r="AK21" s="78"/>
      <c r="AL21" s="78"/>
      <c r="AO21" s="18"/>
    </row>
    <row r="22" spans="1:41" ht="14.25" customHeight="1">
      <c r="A22" s="15" t="s">
        <v>20</v>
      </c>
      <c r="C22" s="1" t="str">
        <f>CONCATENATE(E10,"  -  ",E11)</f>
        <v>Myllärinen Markus, TuKa  -  Sorvisto Mika, OPT-86</v>
      </c>
      <c r="H22" s="63">
        <v>9</v>
      </c>
      <c r="I22" s="69" t="s">
        <v>27</v>
      </c>
      <c r="J22" s="64">
        <v>11</v>
      </c>
      <c r="K22" s="70"/>
      <c r="L22" s="63">
        <v>11</v>
      </c>
      <c r="M22" s="69" t="s">
        <v>27</v>
      </c>
      <c r="N22" s="64">
        <v>8</v>
      </c>
      <c r="O22" s="70"/>
      <c r="P22" s="63">
        <v>12</v>
      </c>
      <c r="Q22" s="69" t="s">
        <v>27</v>
      </c>
      <c r="R22" s="64">
        <v>10</v>
      </c>
      <c r="S22" s="71"/>
      <c r="T22" s="63">
        <v>5</v>
      </c>
      <c r="U22" s="69" t="s">
        <v>27</v>
      </c>
      <c r="V22" s="64">
        <v>11</v>
      </c>
      <c r="W22" s="71"/>
      <c r="X22" s="63">
        <v>13</v>
      </c>
      <c r="Y22" s="69" t="s">
        <v>27</v>
      </c>
      <c r="Z22" s="64">
        <v>11</v>
      </c>
      <c r="AA22" s="70"/>
      <c r="AB22" s="70"/>
      <c r="AC22" s="72">
        <f>IF($H22-$J22&gt;0,1,0)+IF($L22-$N22&gt;0,1,0)+IF($P22-$R22&gt;0,1,0)+IF($T22-$V22&gt;0,1,0)+IF($X22-$Z22&gt;0,1,0)</f>
        <v>3</v>
      </c>
      <c r="AD22" s="73" t="s">
        <v>27</v>
      </c>
      <c r="AE22" s="74">
        <f>IF($H22-$J22&lt;0,1,0)+IF($L22-$N22&lt;0,1,0)+IF($P22-$R22&lt;0,1,0)+IF($T22-$V22&lt;0,1,0)+IF($X22-$Z22&lt;0,1,0)</f>
        <v>2</v>
      </c>
      <c r="AF22" s="75"/>
      <c r="AG22" s="76">
        <f>IF($AC22-$AE22&gt;0,1,0)</f>
        <v>1</v>
      </c>
      <c r="AH22" s="65" t="s">
        <v>27</v>
      </c>
      <c r="AI22" s="77">
        <f>IF($AC22-$AE22&lt;0,1,0)</f>
        <v>0</v>
      </c>
      <c r="AJ22" s="78"/>
      <c r="AK22" s="78"/>
      <c r="AL22" s="78"/>
      <c r="AN22" s="7"/>
      <c r="AO22" s="18"/>
    </row>
    <row r="23" spans="1:41" ht="14.25" customHeight="1">
      <c r="A23" s="15" t="s">
        <v>21</v>
      </c>
      <c r="C23" s="1" t="str">
        <f>CONCATENATE(E12,"  -  ",E13)</f>
        <v>Lundström Anders, MBF  -  Kallinki Tuomas, SeSi</v>
      </c>
      <c r="H23" s="63">
        <v>11</v>
      </c>
      <c r="I23" s="69" t="s">
        <v>27</v>
      </c>
      <c r="J23" s="64">
        <v>3</v>
      </c>
      <c r="K23" s="70"/>
      <c r="L23" s="63">
        <v>11</v>
      </c>
      <c r="M23" s="69" t="s">
        <v>27</v>
      </c>
      <c r="N23" s="64">
        <v>3</v>
      </c>
      <c r="O23" s="70"/>
      <c r="P23" s="63">
        <v>11</v>
      </c>
      <c r="Q23" s="69" t="s">
        <v>27</v>
      </c>
      <c r="R23" s="64">
        <v>3</v>
      </c>
      <c r="S23" s="71"/>
      <c r="T23" s="63"/>
      <c r="U23" s="69" t="s">
        <v>27</v>
      </c>
      <c r="V23" s="64"/>
      <c r="W23" s="71"/>
      <c r="X23" s="63"/>
      <c r="Y23" s="69" t="s">
        <v>27</v>
      </c>
      <c r="Z23" s="64"/>
      <c r="AA23" s="70"/>
      <c r="AB23" s="70"/>
      <c r="AC23" s="83">
        <f>IF($H23-$J23&gt;0,1,0)+IF($L23-$N23&gt;0,1,0)+IF($P23-$R23&gt;0,1,0)+IF($T23-$V23&gt;0,1,0)+IF($X23-$Z23&gt;0,1,0)</f>
        <v>3</v>
      </c>
      <c r="AD23" s="84" t="s">
        <v>27</v>
      </c>
      <c r="AE23" s="85">
        <f>IF($H23-$J23&lt;0,1,0)+IF($L23-$N23&lt;0,1,0)+IF($P23-$R23&lt;0,1,0)+IF($T23-$V23&lt;0,1,0)+IF($X23-$Z23&lt;0,1,0)</f>
        <v>0</v>
      </c>
      <c r="AF23" s="75"/>
      <c r="AG23" s="86">
        <f>IF($AC23-$AE23&gt;0,1,0)</f>
        <v>1</v>
      </c>
      <c r="AH23" s="67" t="s">
        <v>27</v>
      </c>
      <c r="AI23" s="87">
        <f>IF($AC23-$AE23&lt;0,1,0)</f>
        <v>0</v>
      </c>
      <c r="AJ23" s="78"/>
      <c r="AK23" s="78"/>
      <c r="AL23" s="78"/>
      <c r="AN23" s="7"/>
      <c r="AO23" s="18"/>
    </row>
    <row r="24" spans="1:38" ht="14.25" customHeight="1">
      <c r="A24" s="15"/>
      <c r="H24" s="88"/>
      <c r="I24" s="88"/>
      <c r="J24" s="88"/>
      <c r="K24" s="88"/>
      <c r="L24" s="88"/>
      <c r="M24" s="88"/>
      <c r="N24" s="88"/>
      <c r="O24" s="88"/>
      <c r="P24" s="88"/>
      <c r="Q24" s="89"/>
      <c r="R24" s="90"/>
      <c r="S24" s="90"/>
      <c r="T24" s="90"/>
      <c r="U24" s="90"/>
      <c r="V24" s="78"/>
      <c r="W24" s="78"/>
      <c r="X24" s="78"/>
      <c r="Y24" s="78"/>
      <c r="Z24" s="78"/>
      <c r="AA24" s="78"/>
      <c r="AB24" s="78"/>
      <c r="AC24" s="78"/>
      <c r="AD24" s="88"/>
      <c r="AE24" s="88"/>
      <c r="AF24" s="88"/>
      <c r="AG24" s="88"/>
      <c r="AH24" s="78"/>
      <c r="AI24" s="78"/>
      <c r="AJ24" s="78"/>
      <c r="AK24" s="78"/>
      <c r="AL24" s="78"/>
    </row>
    <row r="25" spans="8:38" ht="14.25" customHeight="1"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</row>
    <row r="26" spans="8:38" ht="14.25" customHeight="1"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90"/>
      <c r="W26" s="90"/>
      <c r="X26" s="90"/>
      <c r="Y26" s="90"/>
      <c r="Z26" s="90"/>
      <c r="AA26" s="90"/>
      <c r="AB26" s="90"/>
      <c r="AC26" s="90"/>
      <c r="AD26" s="90"/>
      <c r="AE26" s="78"/>
      <c r="AF26" s="78"/>
      <c r="AG26" s="78"/>
      <c r="AH26" s="78"/>
      <c r="AI26" s="78"/>
      <c r="AJ26" s="78"/>
      <c r="AK26" s="78"/>
      <c r="AL26" s="78"/>
    </row>
    <row r="27" spans="3:5" ht="14.25" customHeight="1">
      <c r="C27" s="93" t="s">
        <v>142</v>
      </c>
      <c r="D27" s="30"/>
      <c r="E27" s="30"/>
    </row>
    <row r="28" spans="3:36" ht="14.25" customHeight="1">
      <c r="C28" s="12"/>
      <c r="D28" s="13"/>
      <c r="E28" s="14"/>
      <c r="F28" s="160">
        <v>1</v>
      </c>
      <c r="G28" s="161"/>
      <c r="H28" s="161"/>
      <c r="I28" s="161"/>
      <c r="J28" s="162"/>
      <c r="K28" s="160">
        <v>2</v>
      </c>
      <c r="L28" s="163"/>
      <c r="M28" s="163"/>
      <c r="N28" s="163"/>
      <c r="O28" s="164"/>
      <c r="P28" s="160">
        <v>3</v>
      </c>
      <c r="Q28" s="163"/>
      <c r="R28" s="163"/>
      <c r="S28" s="163"/>
      <c r="T28" s="164"/>
      <c r="U28" s="160">
        <v>4</v>
      </c>
      <c r="V28" s="163"/>
      <c r="W28" s="163"/>
      <c r="X28" s="163"/>
      <c r="Y28" s="164"/>
      <c r="Z28" s="160" t="s">
        <v>0</v>
      </c>
      <c r="AA28" s="161"/>
      <c r="AB28" s="161"/>
      <c r="AC28" s="161"/>
      <c r="AD28" s="162"/>
      <c r="AE28" s="160" t="s">
        <v>1</v>
      </c>
      <c r="AF28" s="161"/>
      <c r="AG28" s="161"/>
      <c r="AH28" s="161"/>
      <c r="AI28" s="162"/>
      <c r="AJ28" s="28" t="s">
        <v>2</v>
      </c>
    </row>
    <row r="29" spans="2:36" ht="14.25" customHeight="1">
      <c r="B29" s="141">
        <v>56</v>
      </c>
      <c r="C29" s="29">
        <v>1</v>
      </c>
      <c r="D29" s="35">
        <v>2234</v>
      </c>
      <c r="E29" s="14" t="str">
        <f>IF(B29=0,"",INDEX(Nimet!$A$2:$D$251,B29,4))</f>
        <v>Kokkonen Jani, Wega</v>
      </c>
      <c r="F29" s="154"/>
      <c r="G29" s="155"/>
      <c r="H29" s="155"/>
      <c r="I29" s="155"/>
      <c r="J29" s="156"/>
      <c r="K29" s="157" t="str">
        <f>CONCATENATE(AC41,"-",AE41)</f>
        <v>3-0</v>
      </c>
      <c r="L29" s="158"/>
      <c r="M29" s="158"/>
      <c r="N29" s="158"/>
      <c r="O29" s="159"/>
      <c r="P29" s="157" t="str">
        <f>CONCATENATE(AC35,"-",AE35)</f>
        <v>3-0</v>
      </c>
      <c r="Q29" s="158"/>
      <c r="R29" s="158"/>
      <c r="S29" s="158"/>
      <c r="T29" s="159"/>
      <c r="U29" s="157" t="str">
        <f>CONCATENATE(AC38,"-",AE38)</f>
        <v>3-0</v>
      </c>
      <c r="V29" s="158"/>
      <c r="W29" s="158"/>
      <c r="X29" s="158"/>
      <c r="Y29" s="159"/>
      <c r="Z29" s="160" t="str">
        <f>CONCATENATE(AG35+AG38+AG41,"-",AI35+AI38+AI41)</f>
        <v>3-0</v>
      </c>
      <c r="AA29" s="163"/>
      <c r="AB29" s="163"/>
      <c r="AC29" s="163"/>
      <c r="AD29" s="164"/>
      <c r="AE29" s="160" t="str">
        <f>CONCATENATE(AC35+AC38+AC41,"-",AE35+AE38+AE41)</f>
        <v>9-0</v>
      </c>
      <c r="AF29" s="163"/>
      <c r="AG29" s="163"/>
      <c r="AH29" s="163"/>
      <c r="AI29" s="164"/>
      <c r="AJ29" s="68">
        <v>1</v>
      </c>
    </row>
    <row r="30" spans="2:36" ht="14.25" customHeight="1">
      <c r="B30" s="141">
        <v>4</v>
      </c>
      <c r="C30" s="29">
        <v>2</v>
      </c>
      <c r="D30" s="35">
        <v>2073</v>
      </c>
      <c r="E30" s="14" t="str">
        <f>IF(B30=0,"",INDEX(Nimet!$A$2:$D$251,B30,4))</f>
        <v>Flemming Veikka, KoKa</v>
      </c>
      <c r="F30" s="157" t="str">
        <f>CONCATENATE(AE41,"-",AC41)</f>
        <v>0-3</v>
      </c>
      <c r="G30" s="158"/>
      <c r="H30" s="158"/>
      <c r="I30" s="158"/>
      <c r="J30" s="159"/>
      <c r="K30" s="154"/>
      <c r="L30" s="155"/>
      <c r="M30" s="155"/>
      <c r="N30" s="155"/>
      <c r="O30" s="156"/>
      <c r="P30" s="157" t="str">
        <f>CONCATENATE(AC39,"-",AE39)</f>
        <v>3-1</v>
      </c>
      <c r="Q30" s="158"/>
      <c r="R30" s="158"/>
      <c r="S30" s="158"/>
      <c r="T30" s="159"/>
      <c r="U30" s="157" t="str">
        <f>CONCATENATE(AC36,"-",AE36)</f>
        <v>3-0</v>
      </c>
      <c r="V30" s="158"/>
      <c r="W30" s="158"/>
      <c r="X30" s="158"/>
      <c r="Y30" s="159"/>
      <c r="Z30" s="160" t="str">
        <f>CONCATENATE(AG36+AG39+AI41,"-",AI36+AI39+AG41)</f>
        <v>2-1</v>
      </c>
      <c r="AA30" s="163"/>
      <c r="AB30" s="163"/>
      <c r="AC30" s="163"/>
      <c r="AD30" s="164"/>
      <c r="AE30" s="160" t="str">
        <f>CONCATENATE(AC36+AC39+AE41,"-",AE36+AE39+AC41)</f>
        <v>6-4</v>
      </c>
      <c r="AF30" s="163"/>
      <c r="AG30" s="163"/>
      <c r="AH30" s="163"/>
      <c r="AI30" s="164"/>
      <c r="AJ30" s="68">
        <v>2</v>
      </c>
    </row>
    <row r="31" spans="2:36" ht="14.25" customHeight="1">
      <c r="B31" s="141">
        <v>29</v>
      </c>
      <c r="C31" s="29">
        <v>3</v>
      </c>
      <c r="D31" s="35">
        <v>1998</v>
      </c>
      <c r="E31" s="14" t="str">
        <f>IF(B31=0,"",INDEX(Nimet!$A$2:$D$251,B31,4))</f>
        <v>Syrjänen Tapio, PT 75</v>
      </c>
      <c r="F31" s="157" t="str">
        <f>CONCATENATE(AE35,"-",AC35)</f>
        <v>0-3</v>
      </c>
      <c r="G31" s="158"/>
      <c r="H31" s="158"/>
      <c r="I31" s="158"/>
      <c r="J31" s="159"/>
      <c r="K31" s="157" t="str">
        <f>CONCATENATE(AE39,"-",AC39)</f>
        <v>1-3</v>
      </c>
      <c r="L31" s="158"/>
      <c r="M31" s="158"/>
      <c r="N31" s="158"/>
      <c r="O31" s="159"/>
      <c r="P31" s="154"/>
      <c r="Q31" s="155"/>
      <c r="R31" s="155"/>
      <c r="S31" s="155"/>
      <c r="T31" s="156"/>
      <c r="U31" s="157" t="str">
        <f>CONCATENATE(AC42,"-",AE42)</f>
        <v>3-0</v>
      </c>
      <c r="V31" s="158"/>
      <c r="W31" s="158"/>
      <c r="X31" s="158"/>
      <c r="Y31" s="159"/>
      <c r="Z31" s="160" t="str">
        <f>CONCATENATE(AI35+AI39+AG42,"-",AG35+AG39+AI42)</f>
        <v>1-2</v>
      </c>
      <c r="AA31" s="163"/>
      <c r="AB31" s="163"/>
      <c r="AC31" s="163"/>
      <c r="AD31" s="164"/>
      <c r="AE31" s="160" t="str">
        <f>CONCATENATE(AE35+AE39+AC42,"-",AC35+AC39+AE42)</f>
        <v>4-6</v>
      </c>
      <c r="AF31" s="163"/>
      <c r="AG31" s="163"/>
      <c r="AH31" s="163"/>
      <c r="AI31" s="164"/>
      <c r="AJ31" s="68">
        <v>3</v>
      </c>
    </row>
    <row r="32" spans="2:36" ht="14.25" customHeight="1">
      <c r="B32" s="141">
        <v>7</v>
      </c>
      <c r="C32" s="29">
        <v>4</v>
      </c>
      <c r="D32" s="35">
        <v>1621</v>
      </c>
      <c r="E32" s="14" t="str">
        <f>IF(B32=0,"",INDEX(Nimet!$A$2:$D$251,B32,4))</f>
        <v>Portfors Kai Kent, KoKu</v>
      </c>
      <c r="F32" s="157" t="str">
        <f>CONCATENATE(AE38,"-",AC38)</f>
        <v>0-3</v>
      </c>
      <c r="G32" s="158"/>
      <c r="H32" s="158"/>
      <c r="I32" s="158"/>
      <c r="J32" s="159"/>
      <c r="K32" s="157" t="str">
        <f>CONCATENATE(AE36,"-",AC36)</f>
        <v>0-3</v>
      </c>
      <c r="L32" s="158"/>
      <c r="M32" s="158"/>
      <c r="N32" s="158"/>
      <c r="O32" s="159"/>
      <c r="P32" s="157" t="str">
        <f>CONCATENATE(AE42,"-",AC42)</f>
        <v>0-3</v>
      </c>
      <c r="Q32" s="158"/>
      <c r="R32" s="158"/>
      <c r="S32" s="158"/>
      <c r="T32" s="159"/>
      <c r="U32" s="154"/>
      <c r="V32" s="155"/>
      <c r="W32" s="155"/>
      <c r="X32" s="155"/>
      <c r="Y32" s="156"/>
      <c r="Z32" s="160" t="str">
        <f>CONCATENATE(AI36+AI38+AI42,"-",AG36+AG38+AG42)</f>
        <v>0-3</v>
      </c>
      <c r="AA32" s="163"/>
      <c r="AB32" s="163"/>
      <c r="AC32" s="163"/>
      <c r="AD32" s="164"/>
      <c r="AE32" s="160" t="str">
        <f>CONCATENATE(AE36+AE38+AE42,"-",AC36+AC38+AC42)</f>
        <v>0-9</v>
      </c>
      <c r="AF32" s="163"/>
      <c r="AG32" s="163"/>
      <c r="AH32" s="163"/>
      <c r="AI32" s="164"/>
      <c r="AJ32" s="68">
        <v>4</v>
      </c>
    </row>
    <row r="33" spans="2:39" ht="14.25" customHeight="1">
      <c r="B33" s="16"/>
      <c r="C33" s="3"/>
      <c r="D33" s="3"/>
      <c r="E33" s="3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17"/>
      <c r="AK33" s="6"/>
      <c r="AL33" s="6"/>
      <c r="AM33" s="6"/>
    </row>
    <row r="34" spans="3:38" ht="14.25" customHeight="1">
      <c r="C34" s="19" t="s">
        <v>28</v>
      </c>
      <c r="H34" s="58"/>
      <c r="I34" s="59">
        <v>1</v>
      </c>
      <c r="J34" s="60"/>
      <c r="K34" s="50"/>
      <c r="L34" s="53"/>
      <c r="M34" s="52">
        <v>2</v>
      </c>
      <c r="N34" s="54"/>
      <c r="O34" s="50"/>
      <c r="P34" s="53"/>
      <c r="Q34" s="52">
        <v>3</v>
      </c>
      <c r="R34" s="55"/>
      <c r="T34" s="56"/>
      <c r="U34" s="57">
        <v>4</v>
      </c>
      <c r="V34" s="55"/>
      <c r="X34" s="56"/>
      <c r="Y34" s="57">
        <v>5</v>
      </c>
      <c r="Z34" s="55"/>
      <c r="AA34" s="3"/>
      <c r="AB34" s="3"/>
      <c r="AC34" s="56"/>
      <c r="AD34" s="51" t="s">
        <v>34</v>
      </c>
      <c r="AE34" s="55"/>
      <c r="AF34" s="50"/>
      <c r="AG34" s="53"/>
      <c r="AH34" s="61" t="s">
        <v>35</v>
      </c>
      <c r="AI34" s="62"/>
      <c r="AL34" s="11"/>
    </row>
    <row r="35" spans="1:41" ht="14.25" customHeight="1">
      <c r="A35" s="15" t="s">
        <v>12</v>
      </c>
      <c r="C35" s="1" t="str">
        <f>CONCATENATE(E29,"  -  ",E31)</f>
        <v>Kokkonen Jani, Wega  -  Syrjänen Tapio, PT 75</v>
      </c>
      <c r="H35" s="63">
        <v>12</v>
      </c>
      <c r="I35" s="69" t="s">
        <v>27</v>
      </c>
      <c r="J35" s="64">
        <v>10</v>
      </c>
      <c r="K35" s="70"/>
      <c r="L35" s="63">
        <v>11</v>
      </c>
      <c r="M35" s="69" t="s">
        <v>27</v>
      </c>
      <c r="N35" s="64">
        <v>9</v>
      </c>
      <c r="O35" s="70"/>
      <c r="P35" s="63">
        <v>12</v>
      </c>
      <c r="Q35" s="69" t="s">
        <v>27</v>
      </c>
      <c r="R35" s="64">
        <v>10</v>
      </c>
      <c r="S35" s="71"/>
      <c r="T35" s="63"/>
      <c r="U35" s="69" t="s">
        <v>27</v>
      </c>
      <c r="V35" s="64"/>
      <c r="W35" s="71"/>
      <c r="X35" s="63"/>
      <c r="Y35" s="69" t="s">
        <v>27</v>
      </c>
      <c r="Z35" s="64"/>
      <c r="AA35" s="70"/>
      <c r="AB35" s="70"/>
      <c r="AC35" s="72">
        <f>IF($H35-$J35&gt;0,1,0)+IF($L35-$N35&gt;0,1,0)+IF($P35-$R35&gt;0,1,0)+IF($T35-$V35&gt;0,1,0)+IF($X35-$Z35&gt;0,1,0)</f>
        <v>3</v>
      </c>
      <c r="AD35" s="73" t="s">
        <v>27</v>
      </c>
      <c r="AE35" s="74">
        <f>IF($H35-$J35&lt;0,1,0)+IF($L35-$N35&lt;0,1,0)+IF($P35-$R35&lt;0,1,0)+IF($T35-$V35&lt;0,1,0)+IF($X35-$Z35&lt;0,1,0)</f>
        <v>0</v>
      </c>
      <c r="AF35" s="75"/>
      <c r="AG35" s="76">
        <f>IF($AC35-$AE35&gt;0,1,0)</f>
        <v>1</v>
      </c>
      <c r="AH35" s="65" t="s">
        <v>27</v>
      </c>
      <c r="AI35" s="77">
        <f>IF($AC35-$AE35&lt;0,1,0)</f>
        <v>0</v>
      </c>
      <c r="AJ35" s="78"/>
      <c r="AK35" s="78"/>
      <c r="AL35" s="78"/>
      <c r="AN35" s="7"/>
      <c r="AO35" s="18"/>
    </row>
    <row r="36" spans="1:41" ht="14.25" customHeight="1">
      <c r="A36" s="15" t="s">
        <v>5</v>
      </c>
      <c r="C36" s="1" t="str">
        <f>CONCATENATE(E30,"  -  ",E32)</f>
        <v>Flemming Veikka, KoKa  -  Portfors Kai Kent, KoKu</v>
      </c>
      <c r="H36" s="91">
        <v>11</v>
      </c>
      <c r="I36" s="79" t="s">
        <v>27</v>
      </c>
      <c r="J36" s="92">
        <v>7</v>
      </c>
      <c r="K36" s="70"/>
      <c r="L36" s="63">
        <v>11</v>
      </c>
      <c r="M36" s="69" t="s">
        <v>27</v>
      </c>
      <c r="N36" s="64">
        <v>2</v>
      </c>
      <c r="O36" s="70"/>
      <c r="P36" s="63">
        <v>11</v>
      </c>
      <c r="Q36" s="69" t="s">
        <v>27</v>
      </c>
      <c r="R36" s="64">
        <v>5</v>
      </c>
      <c r="S36" s="71"/>
      <c r="T36" s="63"/>
      <c r="U36" s="69" t="s">
        <v>27</v>
      </c>
      <c r="V36" s="64"/>
      <c r="W36" s="71"/>
      <c r="X36" s="63"/>
      <c r="Y36" s="69" t="s">
        <v>27</v>
      </c>
      <c r="Z36" s="64"/>
      <c r="AA36" s="70"/>
      <c r="AB36" s="70"/>
      <c r="AC36" s="72">
        <f>IF($H36-$J36&gt;0,1,0)+IF($L36-$N36&gt;0,1,0)+IF($P36-$R36&gt;0,1,0)+IF($T36-$V36&gt;0,1,0)+IF($X36-$Z36&gt;0,1,0)</f>
        <v>3</v>
      </c>
      <c r="AD36" s="73" t="s">
        <v>27</v>
      </c>
      <c r="AE36" s="74">
        <f>IF($H36-$J36&lt;0,1,0)+IF($L36-$N36&lt;0,1,0)+IF($P36-$R36&lt;0,1,0)+IF($T36-$V36&lt;0,1,0)+IF($X36-$Z36&lt;0,1,0)</f>
        <v>0</v>
      </c>
      <c r="AF36" s="75"/>
      <c r="AG36" s="76">
        <f>IF($AC36-$AE36&gt;0,1,0)</f>
        <v>1</v>
      </c>
      <c r="AH36" s="65" t="s">
        <v>27</v>
      </c>
      <c r="AI36" s="77">
        <f>IF($AC36-$AE36&lt;0,1,0)</f>
        <v>0</v>
      </c>
      <c r="AJ36" s="78"/>
      <c r="AK36" s="78"/>
      <c r="AL36" s="78"/>
      <c r="AN36" s="7"/>
      <c r="AO36" s="18"/>
    </row>
    <row r="37" spans="1:41" ht="14.25" customHeight="1">
      <c r="A37" s="15"/>
      <c r="H37" s="80"/>
      <c r="I37" s="81"/>
      <c r="J37" s="82"/>
      <c r="K37" s="70"/>
      <c r="L37" s="80"/>
      <c r="M37" s="81"/>
      <c r="N37" s="82"/>
      <c r="O37" s="70"/>
      <c r="P37" s="80"/>
      <c r="Q37" s="81"/>
      <c r="R37" s="82"/>
      <c r="S37" s="71"/>
      <c r="T37" s="80"/>
      <c r="U37" s="81"/>
      <c r="V37" s="82"/>
      <c r="W37" s="71"/>
      <c r="X37" s="80"/>
      <c r="Y37" s="81"/>
      <c r="Z37" s="82"/>
      <c r="AA37" s="70"/>
      <c r="AB37" s="70"/>
      <c r="AC37" s="72"/>
      <c r="AD37" s="73"/>
      <c r="AE37" s="74"/>
      <c r="AF37" s="75"/>
      <c r="AG37" s="76"/>
      <c r="AH37" s="66"/>
      <c r="AI37" s="77"/>
      <c r="AJ37" s="78"/>
      <c r="AK37" s="78"/>
      <c r="AL37" s="78"/>
      <c r="AO37" s="18"/>
    </row>
    <row r="38" spans="1:41" ht="14.25" customHeight="1">
      <c r="A38" s="15" t="s">
        <v>8</v>
      </c>
      <c r="C38" s="1" t="str">
        <f>CONCATENATE(E29,"  -  ",E32)</f>
        <v>Kokkonen Jani, Wega  -  Portfors Kai Kent, KoKu</v>
      </c>
      <c r="H38" s="63">
        <v>11</v>
      </c>
      <c r="I38" s="69" t="s">
        <v>27</v>
      </c>
      <c r="J38" s="64">
        <v>6</v>
      </c>
      <c r="K38" s="70"/>
      <c r="L38" s="63">
        <v>11</v>
      </c>
      <c r="M38" s="69" t="s">
        <v>27</v>
      </c>
      <c r="N38" s="64">
        <v>6</v>
      </c>
      <c r="O38" s="70"/>
      <c r="P38" s="63">
        <v>11</v>
      </c>
      <c r="Q38" s="69" t="s">
        <v>27</v>
      </c>
      <c r="R38" s="64">
        <v>6</v>
      </c>
      <c r="S38" s="71"/>
      <c r="T38" s="63"/>
      <c r="U38" s="69" t="s">
        <v>27</v>
      </c>
      <c r="V38" s="64"/>
      <c r="W38" s="71"/>
      <c r="X38" s="63"/>
      <c r="Y38" s="69" t="s">
        <v>27</v>
      </c>
      <c r="Z38" s="64"/>
      <c r="AA38" s="70"/>
      <c r="AB38" s="70"/>
      <c r="AC38" s="72">
        <f>IF($H38-$J38&gt;0,1,0)+IF($L38-$N38&gt;0,1,0)+IF($P38-$R38&gt;0,1,0)+IF($T38-$V38&gt;0,1,0)+IF($X38-$Z38&gt;0,1,0)</f>
        <v>3</v>
      </c>
      <c r="AD38" s="73" t="s">
        <v>27</v>
      </c>
      <c r="AE38" s="74">
        <f>IF($H38-$J38&lt;0,1,0)+IF($L38-$N38&lt;0,1,0)+IF($P38-$R38&lt;0,1,0)+IF($T38-$V38&lt;0,1,0)+IF($X38-$Z38&lt;0,1,0)</f>
        <v>0</v>
      </c>
      <c r="AF38" s="75"/>
      <c r="AG38" s="76">
        <f>IF($AC38-$AE38&gt;0,1,0)</f>
        <v>1</v>
      </c>
      <c r="AH38" s="65" t="s">
        <v>27</v>
      </c>
      <c r="AI38" s="77">
        <f>IF($AC38-$AE38&lt;0,1,0)</f>
        <v>0</v>
      </c>
      <c r="AJ38" s="78"/>
      <c r="AK38" s="78"/>
      <c r="AL38" s="78"/>
      <c r="AN38" s="7"/>
      <c r="AO38" s="18"/>
    </row>
    <row r="39" spans="1:41" ht="14.25" customHeight="1">
      <c r="A39" s="15" t="s">
        <v>17</v>
      </c>
      <c r="C39" s="1" t="str">
        <f>CONCATENATE(E30,"  -  ",E31)</f>
        <v>Flemming Veikka, KoKa  -  Syrjänen Tapio, PT 75</v>
      </c>
      <c r="H39" s="63">
        <v>8</v>
      </c>
      <c r="I39" s="69" t="s">
        <v>27</v>
      </c>
      <c r="J39" s="64">
        <v>11</v>
      </c>
      <c r="K39" s="70"/>
      <c r="L39" s="63">
        <v>11</v>
      </c>
      <c r="M39" s="69" t="s">
        <v>27</v>
      </c>
      <c r="N39" s="64">
        <v>7</v>
      </c>
      <c r="O39" s="70"/>
      <c r="P39" s="63">
        <v>11</v>
      </c>
      <c r="Q39" s="69" t="s">
        <v>27</v>
      </c>
      <c r="R39" s="64">
        <v>6</v>
      </c>
      <c r="S39" s="71"/>
      <c r="T39" s="63">
        <v>11</v>
      </c>
      <c r="U39" s="69" t="s">
        <v>27</v>
      </c>
      <c r="V39" s="64">
        <v>5</v>
      </c>
      <c r="W39" s="71"/>
      <c r="X39" s="63"/>
      <c r="Y39" s="69" t="s">
        <v>27</v>
      </c>
      <c r="Z39" s="64"/>
      <c r="AA39" s="70"/>
      <c r="AB39" s="70"/>
      <c r="AC39" s="72">
        <f>IF($H39-$J39&gt;0,1,0)+IF($L39-$N39&gt;0,1,0)+IF($P39-$R39&gt;0,1,0)+IF($T39-$V39&gt;0,1,0)+IF($X39-$Z39&gt;0,1,0)</f>
        <v>3</v>
      </c>
      <c r="AD39" s="73" t="s">
        <v>27</v>
      </c>
      <c r="AE39" s="74">
        <f>IF($H39-$J39&lt;0,1,0)+IF($L39-$N39&lt;0,1,0)+IF($P39-$R39&lt;0,1,0)+IF($T39-$V39&lt;0,1,0)+IF($X39-$Z39&lt;0,1,0)</f>
        <v>1</v>
      </c>
      <c r="AF39" s="75"/>
      <c r="AG39" s="76">
        <f>IF($AC39-$AE39&gt;0,1,0)</f>
        <v>1</v>
      </c>
      <c r="AH39" s="65" t="s">
        <v>27</v>
      </c>
      <c r="AI39" s="77">
        <f>IF($AC39-$AE39&lt;0,1,0)</f>
        <v>0</v>
      </c>
      <c r="AJ39" s="78"/>
      <c r="AK39" s="78"/>
      <c r="AL39" s="78"/>
      <c r="AN39" s="7"/>
      <c r="AO39" s="18"/>
    </row>
    <row r="40" spans="1:41" ht="14.25" customHeight="1">
      <c r="A40" s="15"/>
      <c r="H40" s="80"/>
      <c r="I40" s="81"/>
      <c r="J40" s="82"/>
      <c r="K40" s="70"/>
      <c r="L40" s="80"/>
      <c r="M40" s="81"/>
      <c r="N40" s="82"/>
      <c r="O40" s="70"/>
      <c r="P40" s="80"/>
      <c r="Q40" s="81"/>
      <c r="R40" s="82"/>
      <c r="S40" s="71"/>
      <c r="T40" s="80"/>
      <c r="U40" s="81"/>
      <c r="V40" s="82"/>
      <c r="W40" s="71"/>
      <c r="X40" s="80"/>
      <c r="Y40" s="81"/>
      <c r="Z40" s="82"/>
      <c r="AA40" s="70"/>
      <c r="AB40" s="70"/>
      <c r="AC40" s="72"/>
      <c r="AD40" s="73"/>
      <c r="AE40" s="74"/>
      <c r="AF40" s="75"/>
      <c r="AG40" s="76"/>
      <c r="AH40" s="66"/>
      <c r="AI40" s="77"/>
      <c r="AJ40" s="78"/>
      <c r="AK40" s="78"/>
      <c r="AL40" s="78"/>
      <c r="AO40" s="18"/>
    </row>
    <row r="41" spans="1:41" ht="14.25" customHeight="1">
      <c r="A41" s="15" t="s">
        <v>20</v>
      </c>
      <c r="C41" s="1" t="str">
        <f>CONCATENATE(E29,"  -  ",E30)</f>
        <v>Kokkonen Jani, Wega  -  Flemming Veikka, KoKa</v>
      </c>
      <c r="H41" s="63">
        <v>13</v>
      </c>
      <c r="I41" s="69" t="s">
        <v>27</v>
      </c>
      <c r="J41" s="64">
        <v>11</v>
      </c>
      <c r="K41" s="70"/>
      <c r="L41" s="63">
        <v>11</v>
      </c>
      <c r="M41" s="69" t="s">
        <v>27</v>
      </c>
      <c r="N41" s="64">
        <v>9</v>
      </c>
      <c r="O41" s="70"/>
      <c r="P41" s="63">
        <v>11</v>
      </c>
      <c r="Q41" s="69" t="s">
        <v>27</v>
      </c>
      <c r="R41" s="64">
        <v>8</v>
      </c>
      <c r="S41" s="71"/>
      <c r="T41" s="63"/>
      <c r="U41" s="69" t="s">
        <v>27</v>
      </c>
      <c r="V41" s="64"/>
      <c r="W41" s="71"/>
      <c r="X41" s="63"/>
      <c r="Y41" s="69" t="s">
        <v>27</v>
      </c>
      <c r="Z41" s="64"/>
      <c r="AA41" s="70"/>
      <c r="AB41" s="70"/>
      <c r="AC41" s="72">
        <f>IF($H41-$J41&gt;0,1,0)+IF($L41-$N41&gt;0,1,0)+IF($P41-$R41&gt;0,1,0)+IF($T41-$V41&gt;0,1,0)+IF($X41-$Z41&gt;0,1,0)</f>
        <v>3</v>
      </c>
      <c r="AD41" s="73" t="s">
        <v>27</v>
      </c>
      <c r="AE41" s="74">
        <f>IF($H41-$J41&lt;0,1,0)+IF($L41-$N41&lt;0,1,0)+IF($P41-$R41&lt;0,1,0)+IF($T41-$V41&lt;0,1,0)+IF($X41-$Z41&lt;0,1,0)</f>
        <v>0</v>
      </c>
      <c r="AF41" s="75"/>
      <c r="AG41" s="76">
        <f>IF($AC41-$AE41&gt;0,1,0)</f>
        <v>1</v>
      </c>
      <c r="AH41" s="65" t="s">
        <v>27</v>
      </c>
      <c r="AI41" s="77">
        <f>IF($AC41-$AE41&lt;0,1,0)</f>
        <v>0</v>
      </c>
      <c r="AJ41" s="78"/>
      <c r="AK41" s="78"/>
      <c r="AL41" s="78"/>
      <c r="AN41" s="7"/>
      <c r="AO41" s="18"/>
    </row>
    <row r="42" spans="1:41" ht="14.25" customHeight="1">
      <c r="A42" s="15" t="s">
        <v>21</v>
      </c>
      <c r="C42" s="1" t="str">
        <f>CONCATENATE(E31,"  -  ",E32)</f>
        <v>Syrjänen Tapio, PT 75  -  Portfors Kai Kent, KoKu</v>
      </c>
      <c r="H42" s="63">
        <v>11</v>
      </c>
      <c r="I42" s="69" t="s">
        <v>27</v>
      </c>
      <c r="J42" s="64">
        <v>4</v>
      </c>
      <c r="K42" s="70"/>
      <c r="L42" s="63">
        <v>11</v>
      </c>
      <c r="M42" s="69" t="s">
        <v>27</v>
      </c>
      <c r="N42" s="64">
        <v>9</v>
      </c>
      <c r="O42" s="70"/>
      <c r="P42" s="63">
        <v>11</v>
      </c>
      <c r="Q42" s="69" t="s">
        <v>27</v>
      </c>
      <c r="R42" s="64">
        <v>3</v>
      </c>
      <c r="S42" s="71"/>
      <c r="T42" s="63"/>
      <c r="U42" s="69" t="s">
        <v>27</v>
      </c>
      <c r="V42" s="64"/>
      <c r="W42" s="71"/>
      <c r="X42" s="63"/>
      <c r="Y42" s="69" t="s">
        <v>27</v>
      </c>
      <c r="Z42" s="64"/>
      <c r="AA42" s="70"/>
      <c r="AB42" s="70"/>
      <c r="AC42" s="83">
        <f>IF($H42-$J42&gt;0,1,0)+IF($L42-$N42&gt;0,1,0)+IF($P42-$R42&gt;0,1,0)+IF($T42-$V42&gt;0,1,0)+IF($X42-$Z42&gt;0,1,0)</f>
        <v>3</v>
      </c>
      <c r="AD42" s="84" t="s">
        <v>27</v>
      </c>
      <c r="AE42" s="85">
        <f>IF($H42-$J42&lt;0,1,0)+IF($L42-$N42&lt;0,1,0)+IF($P42-$R42&lt;0,1,0)+IF($T42-$V42&lt;0,1,0)+IF($X42-$Z42&lt;0,1,0)</f>
        <v>0</v>
      </c>
      <c r="AF42" s="75"/>
      <c r="AG42" s="86">
        <f>IF($AC42-$AE42&gt;0,1,0)</f>
        <v>1</v>
      </c>
      <c r="AH42" s="67" t="s">
        <v>27</v>
      </c>
      <c r="AI42" s="87">
        <f>IF($AC42-$AE42&lt;0,1,0)</f>
        <v>0</v>
      </c>
      <c r="AJ42" s="78"/>
      <c r="AK42" s="78"/>
      <c r="AL42" s="78"/>
      <c r="AN42" s="7"/>
      <c r="AO42" s="18"/>
    </row>
    <row r="43" spans="1:38" ht="14.25" customHeight="1">
      <c r="A43" s="15"/>
      <c r="H43" s="88"/>
      <c r="I43" s="88"/>
      <c r="J43" s="88"/>
      <c r="K43" s="88"/>
      <c r="L43" s="88"/>
      <c r="M43" s="88"/>
      <c r="N43" s="88"/>
      <c r="O43" s="88"/>
      <c r="P43" s="88"/>
      <c r="Q43" s="89"/>
      <c r="R43" s="90"/>
      <c r="S43" s="90"/>
      <c r="T43" s="90"/>
      <c r="U43" s="90"/>
      <c r="V43" s="78"/>
      <c r="W43" s="78"/>
      <c r="X43" s="78"/>
      <c r="Y43" s="78"/>
      <c r="Z43" s="78"/>
      <c r="AA43" s="78"/>
      <c r="AB43" s="78"/>
      <c r="AC43" s="78"/>
      <c r="AD43" s="88"/>
      <c r="AE43" s="88"/>
      <c r="AF43" s="88"/>
      <c r="AG43" s="88"/>
      <c r="AH43" s="78"/>
      <c r="AI43" s="78"/>
      <c r="AJ43" s="78"/>
      <c r="AK43" s="78"/>
      <c r="AL43" s="78"/>
    </row>
    <row r="44" spans="8:38" ht="14.25" customHeight="1"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</row>
  </sheetData>
  <sheetProtection/>
  <mergeCells count="60">
    <mergeCell ref="Z9:AD9"/>
    <mergeCell ref="AE9:AI9"/>
    <mergeCell ref="Z10:AD10"/>
    <mergeCell ref="AE10:AI10"/>
    <mergeCell ref="F9:J9"/>
    <mergeCell ref="K9:O9"/>
    <mergeCell ref="F10:J10"/>
    <mergeCell ref="K10:O10"/>
    <mergeCell ref="P10:T10"/>
    <mergeCell ref="U10:Y10"/>
    <mergeCell ref="P9:T9"/>
    <mergeCell ref="U9:Y9"/>
    <mergeCell ref="F11:J11"/>
    <mergeCell ref="K11:O11"/>
    <mergeCell ref="P11:T11"/>
    <mergeCell ref="U11:Y11"/>
    <mergeCell ref="F12:J12"/>
    <mergeCell ref="K12:O12"/>
    <mergeCell ref="P12:T12"/>
    <mergeCell ref="U12:Y12"/>
    <mergeCell ref="F13:J13"/>
    <mergeCell ref="K13:O13"/>
    <mergeCell ref="Z11:AD11"/>
    <mergeCell ref="AE11:AI11"/>
    <mergeCell ref="Z12:AD12"/>
    <mergeCell ref="AE12:AI12"/>
    <mergeCell ref="Z28:AD28"/>
    <mergeCell ref="AE28:AI28"/>
    <mergeCell ref="Z13:AD13"/>
    <mergeCell ref="AE13:AI13"/>
    <mergeCell ref="F28:J28"/>
    <mergeCell ref="K28:O28"/>
    <mergeCell ref="P28:T28"/>
    <mergeCell ref="U28:Y28"/>
    <mergeCell ref="P13:T13"/>
    <mergeCell ref="U13:Y13"/>
    <mergeCell ref="F29:J29"/>
    <mergeCell ref="K29:O29"/>
    <mergeCell ref="P29:T29"/>
    <mergeCell ref="U29:Y29"/>
    <mergeCell ref="Z31:AD31"/>
    <mergeCell ref="AE31:AI31"/>
    <mergeCell ref="F30:J30"/>
    <mergeCell ref="K30:O30"/>
    <mergeCell ref="P30:T30"/>
    <mergeCell ref="U30:Y30"/>
    <mergeCell ref="Z29:AD29"/>
    <mergeCell ref="AE29:AI29"/>
    <mergeCell ref="Z30:AD30"/>
    <mergeCell ref="AE30:AI30"/>
    <mergeCell ref="Z32:AD32"/>
    <mergeCell ref="AE32:AI32"/>
    <mergeCell ref="F31:J31"/>
    <mergeCell ref="K31:O31"/>
    <mergeCell ref="F32:J32"/>
    <mergeCell ref="K32:O32"/>
    <mergeCell ref="P32:T32"/>
    <mergeCell ref="U32:Y32"/>
    <mergeCell ref="P31:T31"/>
    <mergeCell ref="U31:Y3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showGridLines="0" zoomScale="75" zoomScaleNormal="75" zoomScalePageLayoutView="0" workbookViewId="0" topLeftCell="B4">
      <selection activeCell="AL15" sqref="AL15"/>
    </sheetView>
  </sheetViews>
  <sheetFormatPr defaultColWidth="9.140625" defaultRowHeight="14.25" customHeight="1" outlineLevelRow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5.8515625" style="1" bestFit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38" width="14.421875" style="1" customWidth="1"/>
    <col min="39" max="39" width="3.28125" style="1" customWidth="1"/>
    <col min="40" max="40" width="14.421875" style="1" customWidth="1"/>
    <col min="41" max="16384" width="9.140625" style="1" customWidth="1"/>
  </cols>
  <sheetData>
    <row r="1" spans="3:35" ht="20.25">
      <c r="C1" s="8" t="s">
        <v>127</v>
      </c>
      <c r="AE1" s="19" t="s">
        <v>28</v>
      </c>
      <c r="AF1" s="19"/>
      <c r="AG1" s="19"/>
      <c r="AH1" s="19"/>
      <c r="AI1" s="19"/>
    </row>
    <row r="2" spans="3:38" ht="18">
      <c r="C2" s="10" t="s">
        <v>26</v>
      </c>
      <c r="AE2" s="1" t="s">
        <v>3</v>
      </c>
      <c r="AJ2" s="27" t="s">
        <v>4</v>
      </c>
      <c r="AK2" s="27" t="s">
        <v>5</v>
      </c>
      <c r="AL2" s="27" t="s">
        <v>6</v>
      </c>
    </row>
    <row r="3" spans="3:38" ht="15" customHeight="1">
      <c r="C3" s="9" t="s">
        <v>85</v>
      </c>
      <c r="AE3" s="1" t="s">
        <v>7</v>
      </c>
      <c r="AJ3" s="27" t="s">
        <v>8</v>
      </c>
      <c r="AK3" s="27" t="s">
        <v>9</v>
      </c>
      <c r="AL3" s="27" t="s">
        <v>10</v>
      </c>
    </row>
    <row r="4" spans="3:38" ht="15" customHeight="1">
      <c r="C4" s="142" t="s">
        <v>128</v>
      </c>
      <c r="AE4" s="1" t="s">
        <v>11</v>
      </c>
      <c r="AJ4" s="27" t="s">
        <v>12</v>
      </c>
      <c r="AK4" s="27" t="s">
        <v>13</v>
      </c>
      <c r="AL4" s="27" t="s">
        <v>14</v>
      </c>
    </row>
    <row r="5" spans="3:38" ht="15" customHeight="1">
      <c r="C5" s="9"/>
      <c r="AE5" s="1" t="s">
        <v>15</v>
      </c>
      <c r="AJ5" s="27" t="s">
        <v>16</v>
      </c>
      <c r="AK5" s="27" t="s">
        <v>17</v>
      </c>
      <c r="AL5" s="27" t="s">
        <v>18</v>
      </c>
    </row>
    <row r="6" spans="3:38" ht="15" customHeight="1">
      <c r="C6" s="9"/>
      <c r="AE6" s="1" t="s">
        <v>19</v>
      </c>
      <c r="AJ6" s="27" t="s">
        <v>20</v>
      </c>
      <c r="AK6" s="27" t="s">
        <v>21</v>
      </c>
      <c r="AL6" s="27" t="s">
        <v>22</v>
      </c>
    </row>
    <row r="7" ht="15" customHeight="1">
      <c r="C7" s="9"/>
    </row>
    <row r="8" spans="3:5" ht="14.25" customHeight="1">
      <c r="C8" s="93" t="s">
        <v>143</v>
      </c>
      <c r="D8" s="30"/>
      <c r="E8" s="30"/>
    </row>
    <row r="9" spans="3:38" ht="14.25" customHeight="1">
      <c r="C9" s="12"/>
      <c r="D9" s="13"/>
      <c r="E9" s="14"/>
      <c r="F9" s="160">
        <v>1</v>
      </c>
      <c r="G9" s="161"/>
      <c r="H9" s="161"/>
      <c r="I9" s="161"/>
      <c r="J9" s="162"/>
      <c r="K9" s="160">
        <v>2</v>
      </c>
      <c r="L9" s="163"/>
      <c r="M9" s="163"/>
      <c r="N9" s="163"/>
      <c r="O9" s="164"/>
      <c r="P9" s="160">
        <v>3</v>
      </c>
      <c r="Q9" s="163"/>
      <c r="R9" s="163"/>
      <c r="S9" s="163"/>
      <c r="T9" s="164"/>
      <c r="U9" s="160">
        <v>4</v>
      </c>
      <c r="V9" s="163"/>
      <c r="W9" s="163"/>
      <c r="X9" s="163"/>
      <c r="Y9" s="164"/>
      <c r="Z9" s="160">
        <v>5</v>
      </c>
      <c r="AA9" s="163"/>
      <c r="AB9" s="163"/>
      <c r="AC9" s="163"/>
      <c r="AD9" s="164"/>
      <c r="AE9" s="160">
        <v>6</v>
      </c>
      <c r="AF9" s="163"/>
      <c r="AG9" s="163"/>
      <c r="AH9" s="163"/>
      <c r="AI9" s="164"/>
      <c r="AJ9" s="28" t="s">
        <v>0</v>
      </c>
      <c r="AK9" s="28" t="s">
        <v>1</v>
      </c>
      <c r="AL9" s="28" t="s">
        <v>2</v>
      </c>
    </row>
    <row r="10" spans="2:38" ht="14.25" customHeight="1">
      <c r="B10" s="141">
        <v>37</v>
      </c>
      <c r="C10" s="29">
        <v>1</v>
      </c>
      <c r="D10" s="35">
        <v>1990</v>
      </c>
      <c r="E10" s="14" t="str">
        <f>IF(B10=0,"",INDEX(Nimet!$A$2:$D$251,B10,4))</f>
        <v>Kirichenko Anna, PT Espoo</v>
      </c>
      <c r="F10" s="154"/>
      <c r="G10" s="155"/>
      <c r="H10" s="155"/>
      <c r="I10" s="155"/>
      <c r="J10" s="156"/>
      <c r="K10" s="157" t="str">
        <f>CONCATENATE(AC34,"-",AE34)</f>
        <v>3-1</v>
      </c>
      <c r="L10" s="158"/>
      <c r="M10" s="158"/>
      <c r="N10" s="158"/>
      <c r="O10" s="159"/>
      <c r="P10" s="157" t="str">
        <f>CONCATENATE(AC26,"-",AE26)</f>
        <v>3-2</v>
      </c>
      <c r="Q10" s="158"/>
      <c r="R10" s="158"/>
      <c r="S10" s="158"/>
      <c r="T10" s="159"/>
      <c r="U10" s="157" t="str">
        <f>CONCATENATE(AC22,"-",AE22)</f>
        <v>3-2</v>
      </c>
      <c r="V10" s="158"/>
      <c r="W10" s="158"/>
      <c r="X10" s="158"/>
      <c r="Y10" s="159"/>
      <c r="Z10" s="157" t="str">
        <f>CONCATENATE(AC18,"-",AE18)</f>
        <v>3-1</v>
      </c>
      <c r="AA10" s="158"/>
      <c r="AB10" s="158"/>
      <c r="AC10" s="158"/>
      <c r="AD10" s="159"/>
      <c r="AE10" s="157" t="str">
        <f>CONCATENATE(AC30,"-",AE30)</f>
        <v>0-0</v>
      </c>
      <c r="AF10" s="158"/>
      <c r="AG10" s="158"/>
      <c r="AH10" s="158"/>
      <c r="AI10" s="159"/>
      <c r="AJ10" s="28" t="str">
        <f>CONCATENATE(AG18+AG22+AG26+AG30+AG34,"-",AI18+AI22+AI26+AI30+AI34)</f>
        <v>4-0</v>
      </c>
      <c r="AK10" s="28" t="str">
        <f>CONCATENATE(AC18+AC22+AC26+AC30+AC34,"-",AE18+AE22+AE26+AE30+AE34)</f>
        <v>12-6</v>
      </c>
      <c r="AL10" s="68" t="s">
        <v>30</v>
      </c>
    </row>
    <row r="11" spans="2:38" ht="14.25" customHeight="1">
      <c r="B11" s="141">
        <v>27</v>
      </c>
      <c r="C11" s="29">
        <v>2</v>
      </c>
      <c r="D11" s="35">
        <v>1880</v>
      </c>
      <c r="E11" s="14" t="str">
        <f>IF(B11=0,"",INDEX(Nimet!$A$2:$D$251,B11,4))</f>
        <v>Rissanen Elli, Por-83</v>
      </c>
      <c r="F11" s="157" t="str">
        <f>CONCATENATE(AE34,"-",AC34)</f>
        <v>1-3</v>
      </c>
      <c r="G11" s="158"/>
      <c r="H11" s="158"/>
      <c r="I11" s="158"/>
      <c r="J11" s="159"/>
      <c r="K11" s="154"/>
      <c r="L11" s="155"/>
      <c r="M11" s="155"/>
      <c r="N11" s="155"/>
      <c r="O11" s="156"/>
      <c r="P11" s="157" t="str">
        <f>CONCATENATE(AC31,"-",AE31)</f>
        <v>3-2</v>
      </c>
      <c r="Q11" s="158"/>
      <c r="R11" s="158"/>
      <c r="S11" s="158"/>
      <c r="T11" s="159"/>
      <c r="U11" s="157" t="str">
        <f>CONCATENATE(AC19,"-",AE19)</f>
        <v>3-1</v>
      </c>
      <c r="V11" s="158"/>
      <c r="W11" s="158"/>
      <c r="X11" s="158"/>
      <c r="Y11" s="159"/>
      <c r="Z11" s="157" t="str">
        <f>CONCATENATE(AC27,"-",AE27)</f>
        <v>3-0</v>
      </c>
      <c r="AA11" s="158"/>
      <c r="AB11" s="158"/>
      <c r="AC11" s="158"/>
      <c r="AD11" s="159"/>
      <c r="AE11" s="157" t="str">
        <f>CONCATENATE(AC23,"-",AE23)</f>
        <v>0-0</v>
      </c>
      <c r="AF11" s="161"/>
      <c r="AG11" s="161"/>
      <c r="AH11" s="161"/>
      <c r="AI11" s="162"/>
      <c r="AJ11" s="11" t="str">
        <f>CONCATENATE(AG19+AG23+AG27+AG31+AI34,"-",AI19+AI23+AI27+AI31+AG34)</f>
        <v>3-1</v>
      </c>
      <c r="AK11" s="28" t="str">
        <f>CONCATENATE(AC19+AC23+AC27+AC31+AE34,"-",AE19+AE23+AE27+AE31+AC34)</f>
        <v>10-6</v>
      </c>
      <c r="AL11" s="68" t="s">
        <v>31</v>
      </c>
    </row>
    <row r="12" spans="2:38" ht="14.25" customHeight="1">
      <c r="B12" s="141">
        <v>15</v>
      </c>
      <c r="C12" s="29">
        <v>3</v>
      </c>
      <c r="D12" s="35">
        <v>1866</v>
      </c>
      <c r="E12" s="14" t="str">
        <f>IF(B12=0,"",INDEX(Nimet!$A$2:$D$251,B12,4))</f>
        <v>Eriksson Pihla, MBF</v>
      </c>
      <c r="F12" s="157" t="str">
        <f>CONCATENATE(AE26,"-",AC26)</f>
        <v>2-3</v>
      </c>
      <c r="G12" s="158"/>
      <c r="H12" s="158"/>
      <c r="I12" s="158"/>
      <c r="J12" s="159"/>
      <c r="K12" s="157" t="str">
        <f>CONCATENATE(AE31,"-",AC31)</f>
        <v>2-3</v>
      </c>
      <c r="L12" s="158"/>
      <c r="M12" s="158"/>
      <c r="N12" s="158"/>
      <c r="O12" s="159"/>
      <c r="P12" s="154"/>
      <c r="Q12" s="155"/>
      <c r="R12" s="155"/>
      <c r="S12" s="155"/>
      <c r="T12" s="156"/>
      <c r="U12" s="157" t="str">
        <f>CONCATENATE(AC35,"-",AE35)</f>
        <v>0-3</v>
      </c>
      <c r="V12" s="158"/>
      <c r="W12" s="158"/>
      <c r="X12" s="158"/>
      <c r="Y12" s="159"/>
      <c r="Z12" s="157" t="str">
        <f>CONCATENATE(AC24,"-",AE24)</f>
        <v>3-0</v>
      </c>
      <c r="AA12" s="158"/>
      <c r="AB12" s="158"/>
      <c r="AC12" s="158"/>
      <c r="AD12" s="159"/>
      <c r="AE12" s="157" t="str">
        <f>CONCATENATE(AC20,"-",AE20)</f>
        <v>0-0</v>
      </c>
      <c r="AF12" s="158"/>
      <c r="AG12" s="158"/>
      <c r="AH12" s="158"/>
      <c r="AI12" s="159"/>
      <c r="AJ12" s="28" t="str">
        <f>CONCATENATE(AG20+AG24+AI26+AI31+AG35,"-",AI20+AI24+AG26+AG31+AI35)</f>
        <v>1-3</v>
      </c>
      <c r="AK12" s="28" t="str">
        <f>CONCATENATE(AC20+AC24+AE26+AE31+AC35,"-",AE20+AE24+AC26+AC31+AE35)</f>
        <v>7-9</v>
      </c>
      <c r="AL12" s="68" t="s">
        <v>169</v>
      </c>
    </row>
    <row r="13" spans="2:38" ht="14.25" customHeight="1">
      <c r="B13" s="141">
        <v>18</v>
      </c>
      <c r="C13" s="29">
        <v>4</v>
      </c>
      <c r="D13" s="35">
        <v>1823</v>
      </c>
      <c r="E13" s="14" t="str">
        <f>IF(B13=0,"",INDEX(Nimet!$A$2:$D$251,B13,4))</f>
        <v>Lundström Annika, MBF</v>
      </c>
      <c r="F13" s="157" t="str">
        <f>CONCATENATE(AE22,"-",AC22)</f>
        <v>2-3</v>
      </c>
      <c r="G13" s="158"/>
      <c r="H13" s="158"/>
      <c r="I13" s="158"/>
      <c r="J13" s="159"/>
      <c r="K13" s="157" t="str">
        <f>CONCATENATE(AE19,"-",AC19)</f>
        <v>1-3</v>
      </c>
      <c r="L13" s="158"/>
      <c r="M13" s="158"/>
      <c r="N13" s="158"/>
      <c r="O13" s="159"/>
      <c r="P13" s="157" t="str">
        <f>CONCATENATE(AE35,"-",AC35)</f>
        <v>3-0</v>
      </c>
      <c r="Q13" s="158"/>
      <c r="R13" s="158"/>
      <c r="S13" s="158"/>
      <c r="T13" s="159"/>
      <c r="U13" s="154"/>
      <c r="V13" s="155"/>
      <c r="W13" s="155"/>
      <c r="X13" s="155"/>
      <c r="Y13" s="156"/>
      <c r="Z13" s="157" t="str">
        <f>CONCATENATE(AC32,"-",AE32)</f>
        <v>3-0</v>
      </c>
      <c r="AA13" s="158"/>
      <c r="AB13" s="158"/>
      <c r="AC13" s="158"/>
      <c r="AD13" s="159"/>
      <c r="AE13" s="157" t="str">
        <f>CONCATENATE(AC28,"-",AE28)</f>
        <v>0-0</v>
      </c>
      <c r="AF13" s="158"/>
      <c r="AG13" s="158"/>
      <c r="AH13" s="158"/>
      <c r="AI13" s="159"/>
      <c r="AJ13" s="28" t="str">
        <f>CONCATENATE(AI19+AI22+AG28+AG32+AI35,"-",AG19+AG22+AI28+AI32+AG35)</f>
        <v>2-2</v>
      </c>
      <c r="AK13" s="28" t="str">
        <f>CONCATENATE(AE19+AE22+AC28+AC32+AE35,"-",AC19+AC22+AE28+AE32+AC35)</f>
        <v>9-6</v>
      </c>
      <c r="AL13" s="68" t="s">
        <v>32</v>
      </c>
    </row>
    <row r="14" spans="2:38" ht="14.25" customHeight="1">
      <c r="B14" s="20">
        <v>8</v>
      </c>
      <c r="C14" s="29">
        <v>5</v>
      </c>
      <c r="D14" s="35">
        <v>1441</v>
      </c>
      <c r="E14" s="14" t="str">
        <f>IF(B14=0,"",INDEX(Nimet!$A$2:$D$251,B14,4))</f>
        <v>Pelli Sanna, KuPTS</v>
      </c>
      <c r="F14" s="157" t="str">
        <f>CONCATENATE(AE18,"-",AC18)</f>
        <v>1-3</v>
      </c>
      <c r="G14" s="158"/>
      <c r="H14" s="158"/>
      <c r="I14" s="158"/>
      <c r="J14" s="159"/>
      <c r="K14" s="157" t="str">
        <f>CONCATENATE(AE27,"-",AC27)</f>
        <v>0-3</v>
      </c>
      <c r="L14" s="158"/>
      <c r="M14" s="158"/>
      <c r="N14" s="158"/>
      <c r="O14" s="159"/>
      <c r="P14" s="157" t="str">
        <f>CONCATENATE(AE24,"-",AC24)</f>
        <v>0-3</v>
      </c>
      <c r="Q14" s="158"/>
      <c r="R14" s="158"/>
      <c r="S14" s="158"/>
      <c r="T14" s="159"/>
      <c r="U14" s="157" t="str">
        <f>CONCATENATE(AE32,"-",AC32)</f>
        <v>0-3</v>
      </c>
      <c r="V14" s="158"/>
      <c r="W14" s="158"/>
      <c r="X14" s="158"/>
      <c r="Y14" s="159"/>
      <c r="Z14" s="154"/>
      <c r="AA14" s="155"/>
      <c r="AB14" s="155"/>
      <c r="AC14" s="155"/>
      <c r="AD14" s="156"/>
      <c r="AE14" s="157" t="str">
        <f>CONCATENATE(AC36,"-",AE36)</f>
        <v>0-0</v>
      </c>
      <c r="AF14" s="158"/>
      <c r="AG14" s="158"/>
      <c r="AH14" s="158"/>
      <c r="AI14" s="159"/>
      <c r="AJ14" s="28" t="str">
        <f>CONCATENATE(AI18+AI24+AI27+AI32+AG36,"-",AG18+AG24+AG27+AG32+AI36)</f>
        <v>0-4</v>
      </c>
      <c r="AK14" s="28" t="str">
        <f>CONCATENATE(AE18+AE24+AE27+AE32+AC36,"-",AC18+AC24+AC27+AC32+AE36)</f>
        <v>1-12</v>
      </c>
      <c r="AL14" s="68" t="s">
        <v>170</v>
      </c>
    </row>
    <row r="15" spans="2:38" ht="14.25" customHeight="1">
      <c r="B15" s="20"/>
      <c r="C15" s="29">
        <v>6</v>
      </c>
      <c r="D15" s="35"/>
      <c r="E15" s="14">
        <f>IF(B15=0,"",INDEX(Nimet!$A$2:$D$251,B15,4))</f>
      </c>
      <c r="F15" s="157" t="str">
        <f>CONCATENATE(AE30,"-",AC30)</f>
        <v>0-0</v>
      </c>
      <c r="G15" s="158"/>
      <c r="H15" s="158"/>
      <c r="I15" s="158"/>
      <c r="J15" s="159"/>
      <c r="K15" s="157" t="str">
        <f>CONCATENATE(AE23,"-",AC23)</f>
        <v>0-0</v>
      </c>
      <c r="L15" s="158"/>
      <c r="M15" s="158"/>
      <c r="N15" s="158"/>
      <c r="O15" s="159"/>
      <c r="P15" s="157" t="str">
        <f>CONCATENATE(AE20,"-",AC20)</f>
        <v>0-0</v>
      </c>
      <c r="Q15" s="158"/>
      <c r="R15" s="158"/>
      <c r="S15" s="158"/>
      <c r="T15" s="159"/>
      <c r="U15" s="157" t="str">
        <f>CONCATENATE(AE28,"-",AC28)</f>
        <v>0-0</v>
      </c>
      <c r="V15" s="158"/>
      <c r="W15" s="158"/>
      <c r="X15" s="158"/>
      <c r="Y15" s="159"/>
      <c r="Z15" s="157" t="str">
        <f>CONCATENATE(AE36,"-",AC36)</f>
        <v>0-0</v>
      </c>
      <c r="AA15" s="158"/>
      <c r="AB15" s="158"/>
      <c r="AC15" s="158"/>
      <c r="AD15" s="159"/>
      <c r="AE15" s="154"/>
      <c r="AF15" s="155"/>
      <c r="AG15" s="155"/>
      <c r="AH15" s="155"/>
      <c r="AI15" s="156"/>
      <c r="AJ15" s="28" t="str">
        <f>CONCATENATE(AI20+AI23+AI28+AI30+AI36,"-",AG20+AG23+AG28+AG30+AG36)</f>
        <v>0-0</v>
      </c>
      <c r="AK15" s="28" t="str">
        <f>CONCATENATE(AE20+AE23+AE28+AE30+AE36,"-",AC20+AC23+AC28+AC30+AC36)</f>
        <v>0-0</v>
      </c>
      <c r="AL15" s="68"/>
    </row>
    <row r="16" spans="2:39" ht="14.25" customHeight="1">
      <c r="B16" s="16"/>
      <c r="C16" s="3"/>
      <c r="D16" s="3"/>
      <c r="E16" s="94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89"/>
      <c r="AK16" s="95"/>
      <c r="AL16" s="95"/>
      <c r="AM16" s="6"/>
    </row>
    <row r="17" spans="3:38" ht="14.25" customHeight="1" outlineLevel="1">
      <c r="C17" s="19" t="s">
        <v>28</v>
      </c>
      <c r="E17" s="78"/>
      <c r="F17" s="78"/>
      <c r="G17" s="78"/>
      <c r="H17" s="96"/>
      <c r="I17" s="97">
        <v>1</v>
      </c>
      <c r="J17" s="98"/>
      <c r="K17" s="99"/>
      <c r="L17" s="100"/>
      <c r="M17" s="101">
        <v>2</v>
      </c>
      <c r="N17" s="102"/>
      <c r="O17" s="99"/>
      <c r="P17" s="100"/>
      <c r="Q17" s="101">
        <v>3</v>
      </c>
      <c r="R17" s="103"/>
      <c r="S17" s="78"/>
      <c r="T17" s="104"/>
      <c r="U17" s="105">
        <v>4</v>
      </c>
      <c r="V17" s="103"/>
      <c r="W17" s="78"/>
      <c r="X17" s="104"/>
      <c r="Y17" s="105">
        <v>5</v>
      </c>
      <c r="Z17" s="103"/>
      <c r="AA17" s="94"/>
      <c r="AB17" s="94"/>
      <c r="AC17" s="104"/>
      <c r="AD17" s="106" t="s">
        <v>34</v>
      </c>
      <c r="AE17" s="103"/>
      <c r="AF17" s="99"/>
      <c r="AG17" s="100"/>
      <c r="AH17" s="107" t="s">
        <v>35</v>
      </c>
      <c r="AI17" s="108"/>
      <c r="AJ17" s="78"/>
      <c r="AK17" s="78"/>
      <c r="AL17" s="109"/>
    </row>
    <row r="18" spans="1:41" ht="14.25" customHeight="1" outlineLevel="1">
      <c r="A18" s="15" t="s">
        <v>4</v>
      </c>
      <c r="C18" s="1" t="str">
        <f>CONCATENATE(E10,"  -  ",E14)</f>
        <v>Kirichenko Anna, PT Espoo  -  Pelli Sanna, KuPTS</v>
      </c>
      <c r="E18" s="78"/>
      <c r="F18" s="78"/>
      <c r="G18" s="78"/>
      <c r="H18" s="91">
        <v>11</v>
      </c>
      <c r="I18" s="79" t="s">
        <v>27</v>
      </c>
      <c r="J18" s="92">
        <v>3</v>
      </c>
      <c r="K18" s="70"/>
      <c r="L18" s="63">
        <v>11</v>
      </c>
      <c r="M18" s="69" t="s">
        <v>27</v>
      </c>
      <c r="N18" s="64">
        <v>7</v>
      </c>
      <c r="O18" s="70"/>
      <c r="P18" s="63">
        <v>7</v>
      </c>
      <c r="Q18" s="69" t="s">
        <v>27</v>
      </c>
      <c r="R18" s="64">
        <v>11</v>
      </c>
      <c r="S18" s="71"/>
      <c r="T18" s="63">
        <v>11</v>
      </c>
      <c r="U18" s="69" t="s">
        <v>27</v>
      </c>
      <c r="V18" s="64">
        <v>6</v>
      </c>
      <c r="W18" s="71"/>
      <c r="X18" s="63"/>
      <c r="Y18" s="69" t="s">
        <v>27</v>
      </c>
      <c r="Z18" s="64"/>
      <c r="AA18" s="70"/>
      <c r="AB18" s="70"/>
      <c r="AC18" s="72">
        <f>IF($H18-$J18&gt;0,1,0)+IF($L18-$N18&gt;0,1,0)+IF($P18-$R18&gt;0,1,0)+IF($T18-$V18&gt;0,1,0)+IF($X18-$Z18&gt;0,1,0)</f>
        <v>3</v>
      </c>
      <c r="AD18" s="73" t="s">
        <v>27</v>
      </c>
      <c r="AE18" s="74">
        <f>IF($H18-$J18&lt;0,1,0)+IF($L18-$N18&lt;0,1,0)+IF($P18-$R18&lt;0,1,0)+IF($T18-$V18&lt;0,1,0)+IF($X18-$Z18&lt;0,1,0)</f>
        <v>1</v>
      </c>
      <c r="AF18" s="75"/>
      <c r="AG18" s="76">
        <f>IF($AC18-$AE18&gt;0,1,0)</f>
        <v>1</v>
      </c>
      <c r="AH18" s="65" t="s">
        <v>27</v>
      </c>
      <c r="AI18" s="77">
        <f>IF($AC18-$AE18&lt;0,1,0)</f>
        <v>0</v>
      </c>
      <c r="AJ18" s="78"/>
      <c r="AK18" s="78"/>
      <c r="AL18" s="78"/>
      <c r="AN18" s="7"/>
      <c r="AO18" s="18"/>
    </row>
    <row r="19" spans="1:41" ht="14.25" customHeight="1" outlineLevel="1">
      <c r="A19" s="15" t="s">
        <v>5</v>
      </c>
      <c r="C19" s="1" t="str">
        <f>CONCATENATE(E11,"  -  ",E13)</f>
        <v>Rissanen Elli, Por-83  -  Lundström Annika, MBF</v>
      </c>
      <c r="E19" s="78"/>
      <c r="F19" s="78"/>
      <c r="G19" s="78"/>
      <c r="H19" s="91">
        <v>8</v>
      </c>
      <c r="I19" s="79" t="s">
        <v>27</v>
      </c>
      <c r="J19" s="92">
        <v>11</v>
      </c>
      <c r="K19" s="70"/>
      <c r="L19" s="63">
        <v>11</v>
      </c>
      <c r="M19" s="69" t="s">
        <v>27</v>
      </c>
      <c r="N19" s="64">
        <v>6</v>
      </c>
      <c r="O19" s="70"/>
      <c r="P19" s="63">
        <v>11</v>
      </c>
      <c r="Q19" s="69" t="s">
        <v>27</v>
      </c>
      <c r="R19" s="64">
        <v>8</v>
      </c>
      <c r="S19" s="71"/>
      <c r="T19" s="63">
        <v>11</v>
      </c>
      <c r="U19" s="69" t="s">
        <v>27</v>
      </c>
      <c r="V19" s="64">
        <v>6</v>
      </c>
      <c r="W19" s="71"/>
      <c r="X19" s="63"/>
      <c r="Y19" s="69" t="s">
        <v>27</v>
      </c>
      <c r="Z19" s="64"/>
      <c r="AA19" s="70"/>
      <c r="AB19" s="70"/>
      <c r="AC19" s="72">
        <f>IF($H19-$J19&gt;0,1,0)+IF($L19-$N19&gt;0,1,0)+IF($P19-$R19&gt;0,1,0)+IF($T19-$V19&gt;0,1,0)+IF($X19-$Z19&gt;0,1,0)</f>
        <v>3</v>
      </c>
      <c r="AD19" s="73" t="s">
        <v>27</v>
      </c>
      <c r="AE19" s="74">
        <f>IF($H19-$J19&lt;0,1,0)+IF($L19-$N19&lt;0,1,0)+IF($P19-$R19&lt;0,1,0)+IF($T19-$V19&lt;0,1,0)+IF($X19-$Z19&lt;0,1,0)</f>
        <v>1</v>
      </c>
      <c r="AF19" s="75"/>
      <c r="AG19" s="76">
        <f>IF($AC19-$AE19&gt;0,1,0)</f>
        <v>1</v>
      </c>
      <c r="AH19" s="65" t="s">
        <v>27</v>
      </c>
      <c r="AI19" s="77">
        <f>IF($AC19-$AE19&lt;0,1,0)</f>
        <v>0</v>
      </c>
      <c r="AJ19" s="78"/>
      <c r="AK19" s="78"/>
      <c r="AL19" s="78"/>
      <c r="AN19" s="7"/>
      <c r="AO19" s="18"/>
    </row>
    <row r="20" spans="1:41" ht="14.25" customHeight="1" outlineLevel="1">
      <c r="A20" s="15" t="s">
        <v>6</v>
      </c>
      <c r="C20" s="1" t="str">
        <f>CONCATENATE(E12,"  -  ",E15)</f>
        <v>Eriksson Pihla, MBF  -  </v>
      </c>
      <c r="E20" s="78"/>
      <c r="F20" s="78"/>
      <c r="G20" s="78"/>
      <c r="H20" s="91"/>
      <c r="I20" s="79" t="s">
        <v>27</v>
      </c>
      <c r="J20" s="92"/>
      <c r="K20" s="70"/>
      <c r="L20" s="63"/>
      <c r="M20" s="69" t="s">
        <v>27</v>
      </c>
      <c r="N20" s="64"/>
      <c r="O20" s="70"/>
      <c r="P20" s="63"/>
      <c r="Q20" s="69" t="s">
        <v>27</v>
      </c>
      <c r="R20" s="64"/>
      <c r="S20" s="71"/>
      <c r="T20" s="63"/>
      <c r="U20" s="69" t="s">
        <v>27</v>
      </c>
      <c r="V20" s="64"/>
      <c r="W20" s="71"/>
      <c r="X20" s="63"/>
      <c r="Y20" s="69" t="s">
        <v>27</v>
      </c>
      <c r="Z20" s="64"/>
      <c r="AA20" s="70"/>
      <c r="AB20" s="70"/>
      <c r="AC20" s="72">
        <f>IF($H20-$J20&gt;0,1,0)+IF($L20-$N20&gt;0,1,0)+IF($P20-$R20&gt;0,1,0)+IF($T20-$V20&gt;0,1,0)+IF($X20-$Z20&gt;0,1,0)</f>
        <v>0</v>
      </c>
      <c r="AD20" s="73" t="s">
        <v>27</v>
      </c>
      <c r="AE20" s="74">
        <f>IF($H20-$J20&lt;0,1,0)+IF($L20-$N20&lt;0,1,0)+IF($P20-$R20&lt;0,1,0)+IF($T20-$V20&lt;0,1,0)+IF($X20-$Z20&lt;0,1,0)</f>
        <v>0</v>
      </c>
      <c r="AF20" s="75"/>
      <c r="AG20" s="76">
        <f>IF($AC20-$AE20&gt;0,1,0)</f>
        <v>0</v>
      </c>
      <c r="AH20" s="65" t="s">
        <v>27</v>
      </c>
      <c r="AI20" s="77">
        <f>IF($AC20-$AE20&lt;0,1,0)</f>
        <v>0</v>
      </c>
      <c r="AJ20" s="78"/>
      <c r="AK20" s="78"/>
      <c r="AL20" s="78"/>
      <c r="AN20" s="7"/>
      <c r="AO20" s="18"/>
    </row>
    <row r="21" spans="1:41" ht="14.25" customHeight="1" outlineLevel="1">
      <c r="A21" s="15"/>
      <c r="E21" s="78"/>
      <c r="F21" s="78"/>
      <c r="G21" s="78"/>
      <c r="H21" s="80"/>
      <c r="I21" s="81"/>
      <c r="J21" s="82"/>
      <c r="K21" s="70"/>
      <c r="L21" s="80"/>
      <c r="M21" s="81"/>
      <c r="N21" s="82"/>
      <c r="O21" s="70"/>
      <c r="P21" s="80"/>
      <c r="Q21" s="81"/>
      <c r="R21" s="82"/>
      <c r="S21" s="71"/>
      <c r="T21" s="80"/>
      <c r="U21" s="81"/>
      <c r="V21" s="82"/>
      <c r="W21" s="71"/>
      <c r="X21" s="80"/>
      <c r="Y21" s="81"/>
      <c r="Z21" s="82"/>
      <c r="AA21" s="70"/>
      <c r="AB21" s="70"/>
      <c r="AC21" s="72"/>
      <c r="AD21" s="73"/>
      <c r="AE21" s="74"/>
      <c r="AF21" s="75"/>
      <c r="AG21" s="76"/>
      <c r="AH21" s="66"/>
      <c r="AI21" s="77"/>
      <c r="AJ21" s="78"/>
      <c r="AK21" s="78"/>
      <c r="AL21" s="78"/>
      <c r="AO21" s="18"/>
    </row>
    <row r="22" spans="1:41" ht="14.25" customHeight="1" outlineLevel="1">
      <c r="A22" s="15" t="s">
        <v>8</v>
      </c>
      <c r="C22" s="1" t="str">
        <f>CONCATENATE(E10,"  -  ",E13)</f>
        <v>Kirichenko Anna, PT Espoo  -  Lundström Annika, MBF</v>
      </c>
      <c r="E22" s="78"/>
      <c r="F22" s="78"/>
      <c r="G22" s="78"/>
      <c r="H22" s="63">
        <v>6</v>
      </c>
      <c r="I22" s="69" t="s">
        <v>27</v>
      </c>
      <c r="J22" s="64">
        <v>11</v>
      </c>
      <c r="K22" s="70"/>
      <c r="L22" s="63">
        <v>11</v>
      </c>
      <c r="M22" s="69" t="s">
        <v>27</v>
      </c>
      <c r="N22" s="64">
        <v>8</v>
      </c>
      <c r="O22" s="70"/>
      <c r="P22" s="63">
        <v>5</v>
      </c>
      <c r="Q22" s="69" t="s">
        <v>27</v>
      </c>
      <c r="R22" s="64">
        <v>11</v>
      </c>
      <c r="S22" s="71"/>
      <c r="T22" s="63">
        <v>11</v>
      </c>
      <c r="U22" s="69" t="s">
        <v>27</v>
      </c>
      <c r="V22" s="64">
        <v>8</v>
      </c>
      <c r="W22" s="71"/>
      <c r="X22" s="63">
        <v>11</v>
      </c>
      <c r="Y22" s="69" t="s">
        <v>27</v>
      </c>
      <c r="Z22" s="64">
        <v>9</v>
      </c>
      <c r="AA22" s="70"/>
      <c r="AB22" s="70"/>
      <c r="AC22" s="72">
        <f>IF($H22-$J22&gt;0,1,0)+IF($L22-$N22&gt;0,1,0)+IF($P22-$R22&gt;0,1,0)+IF($T22-$V22&gt;0,1,0)+IF($X22-$Z22&gt;0,1,0)</f>
        <v>3</v>
      </c>
      <c r="AD22" s="73" t="s">
        <v>27</v>
      </c>
      <c r="AE22" s="74">
        <f>IF($H22-$J22&lt;0,1,0)+IF($L22-$N22&lt;0,1,0)+IF($P22-$R22&lt;0,1,0)+IF($T22-$V22&lt;0,1,0)+IF($X22-$Z22&lt;0,1,0)</f>
        <v>2</v>
      </c>
      <c r="AF22" s="75"/>
      <c r="AG22" s="76">
        <f>IF($AC22-$AE22&gt;0,1,0)</f>
        <v>1</v>
      </c>
      <c r="AH22" s="65" t="s">
        <v>27</v>
      </c>
      <c r="AI22" s="77">
        <f>IF($AC22-$AE22&lt;0,1,0)</f>
        <v>0</v>
      </c>
      <c r="AJ22" s="78"/>
      <c r="AK22" s="78"/>
      <c r="AL22" s="78"/>
      <c r="AN22" s="7"/>
      <c r="AO22" s="18"/>
    </row>
    <row r="23" spans="1:41" ht="14.25" customHeight="1" outlineLevel="1">
      <c r="A23" s="15" t="s">
        <v>9</v>
      </c>
      <c r="C23" s="1" t="str">
        <f>CONCATENATE(E11,"  -  ",E15)</f>
        <v>Rissanen Elli, Por-83  -  </v>
      </c>
      <c r="E23" s="78"/>
      <c r="F23" s="78"/>
      <c r="G23" s="78"/>
      <c r="H23" s="63"/>
      <c r="I23" s="69" t="s">
        <v>27</v>
      </c>
      <c r="J23" s="64"/>
      <c r="K23" s="70"/>
      <c r="L23" s="63"/>
      <c r="M23" s="69" t="s">
        <v>27</v>
      </c>
      <c r="N23" s="64"/>
      <c r="O23" s="70"/>
      <c r="P23" s="63"/>
      <c r="Q23" s="69" t="s">
        <v>27</v>
      </c>
      <c r="R23" s="64"/>
      <c r="S23" s="71"/>
      <c r="T23" s="63"/>
      <c r="U23" s="69" t="s">
        <v>27</v>
      </c>
      <c r="V23" s="64"/>
      <c r="W23" s="71"/>
      <c r="X23" s="63"/>
      <c r="Y23" s="69" t="s">
        <v>27</v>
      </c>
      <c r="Z23" s="64"/>
      <c r="AA23" s="70"/>
      <c r="AB23" s="70"/>
      <c r="AC23" s="72">
        <f>IF($H23-$J23&gt;0,1,0)+IF($L23-$N23&gt;0,1,0)+IF($P23-$R23&gt;0,1,0)+IF($T23-$V23&gt;0,1,0)+IF($X23-$Z23&gt;0,1,0)</f>
        <v>0</v>
      </c>
      <c r="AD23" s="73" t="s">
        <v>27</v>
      </c>
      <c r="AE23" s="74">
        <f>IF($H23-$J23&lt;0,1,0)+IF($L23-$N23&lt;0,1,0)+IF($P23-$R23&lt;0,1,0)+IF($T23-$V23&lt;0,1,0)+IF($X23-$Z23&lt;0,1,0)</f>
        <v>0</v>
      </c>
      <c r="AF23" s="75"/>
      <c r="AG23" s="76">
        <f>IF($AC23-$AE23&gt;0,1,0)</f>
        <v>0</v>
      </c>
      <c r="AH23" s="65" t="s">
        <v>27</v>
      </c>
      <c r="AI23" s="77">
        <f>IF($AC23-$AE23&lt;0,1,0)</f>
        <v>0</v>
      </c>
      <c r="AJ23" s="78"/>
      <c r="AK23" s="78"/>
      <c r="AL23" s="78"/>
      <c r="AN23" s="7"/>
      <c r="AO23" s="18"/>
    </row>
    <row r="24" spans="1:41" ht="14.25" customHeight="1" outlineLevel="1">
      <c r="A24" s="15" t="s">
        <v>10</v>
      </c>
      <c r="C24" s="1" t="str">
        <f>CONCATENATE(E12,"  -  ",E14)</f>
        <v>Eriksson Pihla, MBF  -  Pelli Sanna, KuPTS</v>
      </c>
      <c r="E24" s="78"/>
      <c r="F24" s="78"/>
      <c r="G24" s="78"/>
      <c r="H24" s="63">
        <v>11</v>
      </c>
      <c r="I24" s="69" t="s">
        <v>27</v>
      </c>
      <c r="J24" s="64">
        <v>9</v>
      </c>
      <c r="K24" s="70"/>
      <c r="L24" s="63">
        <v>11</v>
      </c>
      <c r="M24" s="69" t="s">
        <v>27</v>
      </c>
      <c r="N24" s="64">
        <v>3</v>
      </c>
      <c r="O24" s="70"/>
      <c r="P24" s="63">
        <v>11</v>
      </c>
      <c r="Q24" s="69" t="s">
        <v>27</v>
      </c>
      <c r="R24" s="64">
        <v>6</v>
      </c>
      <c r="S24" s="71"/>
      <c r="T24" s="63"/>
      <c r="U24" s="69" t="s">
        <v>27</v>
      </c>
      <c r="V24" s="64"/>
      <c r="W24" s="71"/>
      <c r="X24" s="63"/>
      <c r="Y24" s="69" t="s">
        <v>27</v>
      </c>
      <c r="Z24" s="64"/>
      <c r="AA24" s="70"/>
      <c r="AB24" s="70"/>
      <c r="AC24" s="72">
        <f>IF($H24-$J24&gt;0,1,0)+IF($L24-$N24&gt;0,1,0)+IF($P24-$R24&gt;0,1,0)+IF($T24-$V24&gt;0,1,0)+IF($X24-$Z24&gt;0,1,0)</f>
        <v>3</v>
      </c>
      <c r="AD24" s="73" t="s">
        <v>27</v>
      </c>
      <c r="AE24" s="74">
        <f>IF($H24-$J24&lt;0,1,0)+IF($L24-$N24&lt;0,1,0)+IF($P24-$R24&lt;0,1,0)+IF($T24-$V24&lt;0,1,0)+IF($X24-$Z24&lt;0,1,0)</f>
        <v>0</v>
      </c>
      <c r="AF24" s="75"/>
      <c r="AG24" s="76">
        <f>IF($AC24-$AE24&gt;0,1,0)</f>
        <v>1</v>
      </c>
      <c r="AH24" s="65" t="s">
        <v>27</v>
      </c>
      <c r="AI24" s="77">
        <f>IF($AC24-$AE24&lt;0,1,0)</f>
        <v>0</v>
      </c>
      <c r="AJ24" s="78"/>
      <c r="AK24" s="78"/>
      <c r="AL24" s="78"/>
      <c r="AN24" s="7"/>
      <c r="AO24" s="18"/>
    </row>
    <row r="25" spans="1:41" ht="14.25" customHeight="1" outlineLevel="1">
      <c r="A25" s="15"/>
      <c r="E25" s="78"/>
      <c r="F25" s="78"/>
      <c r="G25" s="78"/>
      <c r="H25" s="80"/>
      <c r="I25" s="81"/>
      <c r="J25" s="82"/>
      <c r="K25" s="70"/>
      <c r="L25" s="80"/>
      <c r="M25" s="81"/>
      <c r="N25" s="82"/>
      <c r="O25" s="70"/>
      <c r="P25" s="80"/>
      <c r="Q25" s="81"/>
      <c r="R25" s="82"/>
      <c r="S25" s="71"/>
      <c r="T25" s="80"/>
      <c r="U25" s="81"/>
      <c r="V25" s="82"/>
      <c r="W25" s="71"/>
      <c r="X25" s="80"/>
      <c r="Y25" s="81"/>
      <c r="Z25" s="82"/>
      <c r="AA25" s="70"/>
      <c r="AB25" s="70"/>
      <c r="AC25" s="72"/>
      <c r="AD25" s="73"/>
      <c r="AE25" s="74"/>
      <c r="AF25" s="75"/>
      <c r="AG25" s="76"/>
      <c r="AH25" s="66"/>
      <c r="AI25" s="77"/>
      <c r="AJ25" s="78"/>
      <c r="AK25" s="78"/>
      <c r="AL25" s="78"/>
      <c r="AO25" s="18"/>
    </row>
    <row r="26" spans="1:41" ht="14.25" customHeight="1" outlineLevel="1">
      <c r="A26" s="15" t="s">
        <v>12</v>
      </c>
      <c r="C26" s="1" t="str">
        <f>CONCATENATE(E10,"  -  ",E12)</f>
        <v>Kirichenko Anna, PT Espoo  -  Eriksson Pihla, MBF</v>
      </c>
      <c r="E26" s="78"/>
      <c r="F26" s="78"/>
      <c r="G26" s="78"/>
      <c r="H26" s="63">
        <v>11</v>
      </c>
      <c r="I26" s="69" t="s">
        <v>27</v>
      </c>
      <c r="J26" s="64">
        <v>8</v>
      </c>
      <c r="K26" s="70"/>
      <c r="L26" s="63">
        <v>6</v>
      </c>
      <c r="M26" s="69" t="s">
        <v>27</v>
      </c>
      <c r="N26" s="64">
        <v>11</v>
      </c>
      <c r="O26" s="70"/>
      <c r="P26" s="63">
        <v>10</v>
      </c>
      <c r="Q26" s="69" t="s">
        <v>27</v>
      </c>
      <c r="R26" s="64">
        <v>12</v>
      </c>
      <c r="S26" s="71"/>
      <c r="T26" s="63">
        <v>11</v>
      </c>
      <c r="U26" s="69" t="s">
        <v>27</v>
      </c>
      <c r="V26" s="64">
        <v>4</v>
      </c>
      <c r="W26" s="71"/>
      <c r="X26" s="63">
        <v>11</v>
      </c>
      <c r="Y26" s="69" t="s">
        <v>27</v>
      </c>
      <c r="Z26" s="64">
        <v>4</v>
      </c>
      <c r="AA26" s="70"/>
      <c r="AB26" s="70"/>
      <c r="AC26" s="72">
        <f>IF($H26-$J26&gt;0,1,0)+IF($L26-$N26&gt;0,1,0)+IF($P26-$R26&gt;0,1,0)+IF($T26-$V26&gt;0,1,0)+IF($X26-$Z26&gt;0,1,0)</f>
        <v>3</v>
      </c>
      <c r="AD26" s="73" t="s">
        <v>27</v>
      </c>
      <c r="AE26" s="74">
        <f>IF($H26-$J26&lt;0,1,0)+IF($L26-$N26&lt;0,1,0)+IF($P26-$R26&lt;0,1,0)+IF($T26-$V26&lt;0,1,0)+IF($X26-$Z26&lt;0,1,0)</f>
        <v>2</v>
      </c>
      <c r="AF26" s="75"/>
      <c r="AG26" s="76">
        <f>IF($AC26-$AE26&gt;0,1,0)</f>
        <v>1</v>
      </c>
      <c r="AH26" s="65" t="s">
        <v>27</v>
      </c>
      <c r="AI26" s="77">
        <f>IF($AC26-$AE26&lt;0,1,0)</f>
        <v>0</v>
      </c>
      <c r="AJ26" s="78"/>
      <c r="AK26" s="78"/>
      <c r="AL26" s="78"/>
      <c r="AN26" s="7"/>
      <c r="AO26" s="18"/>
    </row>
    <row r="27" spans="1:41" ht="14.25" customHeight="1" outlineLevel="1">
      <c r="A27" s="15" t="s">
        <v>13</v>
      </c>
      <c r="C27" s="1" t="str">
        <f>CONCATENATE(E11,"  -  ",E14)</f>
        <v>Rissanen Elli, Por-83  -  Pelli Sanna, KuPTS</v>
      </c>
      <c r="E27" s="78"/>
      <c r="F27" s="78"/>
      <c r="G27" s="78"/>
      <c r="H27" s="63">
        <v>11</v>
      </c>
      <c r="I27" s="69" t="s">
        <v>27</v>
      </c>
      <c r="J27" s="64">
        <v>7</v>
      </c>
      <c r="K27" s="70"/>
      <c r="L27" s="63">
        <v>11</v>
      </c>
      <c r="M27" s="69" t="s">
        <v>27</v>
      </c>
      <c r="N27" s="64">
        <v>7</v>
      </c>
      <c r="O27" s="70"/>
      <c r="P27" s="63">
        <v>11</v>
      </c>
      <c r="Q27" s="69" t="s">
        <v>27</v>
      </c>
      <c r="R27" s="64">
        <v>6</v>
      </c>
      <c r="S27" s="71"/>
      <c r="T27" s="63"/>
      <c r="U27" s="69" t="s">
        <v>27</v>
      </c>
      <c r="V27" s="64"/>
      <c r="W27" s="71"/>
      <c r="X27" s="63"/>
      <c r="Y27" s="69" t="s">
        <v>27</v>
      </c>
      <c r="Z27" s="64"/>
      <c r="AA27" s="70"/>
      <c r="AB27" s="70"/>
      <c r="AC27" s="72">
        <f>IF($H27-$J27&gt;0,1,0)+IF($L27-$N27&gt;0,1,0)+IF($P27-$R27&gt;0,1,0)+IF($T27-$V27&gt;0,1,0)+IF($X27-$Z27&gt;0,1,0)</f>
        <v>3</v>
      </c>
      <c r="AD27" s="73" t="s">
        <v>27</v>
      </c>
      <c r="AE27" s="74">
        <f>IF($H27-$J27&lt;0,1,0)+IF($L27-$N27&lt;0,1,0)+IF($P27-$R27&lt;0,1,0)+IF($T27-$V27&lt;0,1,0)+IF($X27-$Z27&lt;0,1,0)</f>
        <v>0</v>
      </c>
      <c r="AF27" s="75"/>
      <c r="AG27" s="76">
        <f>IF($AC27-$AE27&gt;0,1,0)</f>
        <v>1</v>
      </c>
      <c r="AH27" s="65" t="s">
        <v>27</v>
      </c>
      <c r="AI27" s="77">
        <f>IF($AC27-$AE27&lt;0,1,0)</f>
        <v>0</v>
      </c>
      <c r="AJ27" s="78"/>
      <c r="AK27" s="78"/>
      <c r="AL27" s="78"/>
      <c r="AN27" s="7"/>
      <c r="AO27" s="18"/>
    </row>
    <row r="28" spans="1:41" ht="14.25" customHeight="1" outlineLevel="1">
      <c r="A28" s="15" t="s">
        <v>14</v>
      </c>
      <c r="C28" s="1" t="str">
        <f>CONCATENATE(E13,"  -  ",E15)</f>
        <v>Lundström Annika, MBF  -  </v>
      </c>
      <c r="E28" s="78"/>
      <c r="F28" s="78"/>
      <c r="G28" s="78"/>
      <c r="H28" s="63"/>
      <c r="I28" s="69" t="s">
        <v>27</v>
      </c>
      <c r="J28" s="64"/>
      <c r="K28" s="70"/>
      <c r="L28" s="63"/>
      <c r="M28" s="69" t="s">
        <v>27</v>
      </c>
      <c r="N28" s="64"/>
      <c r="O28" s="70"/>
      <c r="P28" s="63"/>
      <c r="Q28" s="69" t="s">
        <v>27</v>
      </c>
      <c r="R28" s="64"/>
      <c r="S28" s="71"/>
      <c r="T28" s="63"/>
      <c r="U28" s="69" t="s">
        <v>27</v>
      </c>
      <c r="V28" s="64"/>
      <c r="W28" s="71"/>
      <c r="X28" s="63"/>
      <c r="Y28" s="69" t="s">
        <v>27</v>
      </c>
      <c r="Z28" s="64"/>
      <c r="AA28" s="70"/>
      <c r="AB28" s="70"/>
      <c r="AC28" s="72">
        <f>IF($H28-$J28&gt;0,1,0)+IF($L28-$N28&gt;0,1,0)+IF($P28-$R28&gt;0,1,0)+IF($T28-$V28&gt;0,1,0)+IF($X28-$Z28&gt;0,1,0)</f>
        <v>0</v>
      </c>
      <c r="AD28" s="73" t="s">
        <v>27</v>
      </c>
      <c r="AE28" s="74">
        <f>IF($H28-$J28&lt;0,1,0)+IF($L28-$N28&lt;0,1,0)+IF($P28-$R28&lt;0,1,0)+IF($T28-$V28&lt;0,1,0)+IF($X28-$Z28&lt;0,1,0)</f>
        <v>0</v>
      </c>
      <c r="AF28" s="75"/>
      <c r="AG28" s="76">
        <f>IF($AC28-$AE28&gt;0,1,0)</f>
        <v>0</v>
      </c>
      <c r="AH28" s="65" t="s">
        <v>27</v>
      </c>
      <c r="AI28" s="77">
        <f>IF($AC28-$AE28&lt;0,1,0)</f>
        <v>0</v>
      </c>
      <c r="AJ28" s="78"/>
      <c r="AK28" s="78"/>
      <c r="AL28" s="78"/>
      <c r="AN28" s="7"/>
      <c r="AO28" s="18"/>
    </row>
    <row r="29" spans="1:41" ht="14.25" customHeight="1" outlineLevel="1">
      <c r="A29" s="15"/>
      <c r="E29" s="78"/>
      <c r="F29" s="78"/>
      <c r="G29" s="78"/>
      <c r="H29" s="80"/>
      <c r="I29" s="81"/>
      <c r="J29" s="82"/>
      <c r="K29" s="70"/>
      <c r="L29" s="80"/>
      <c r="M29" s="81"/>
      <c r="N29" s="82"/>
      <c r="O29" s="70"/>
      <c r="P29" s="80"/>
      <c r="Q29" s="81"/>
      <c r="R29" s="82"/>
      <c r="S29" s="71"/>
      <c r="T29" s="80"/>
      <c r="U29" s="81"/>
      <c r="V29" s="82"/>
      <c r="W29" s="71"/>
      <c r="X29" s="80"/>
      <c r="Y29" s="81"/>
      <c r="Z29" s="82"/>
      <c r="AA29" s="70"/>
      <c r="AB29" s="70"/>
      <c r="AC29" s="72"/>
      <c r="AD29" s="73"/>
      <c r="AE29" s="74"/>
      <c r="AF29" s="75"/>
      <c r="AG29" s="76"/>
      <c r="AH29" s="66"/>
      <c r="AI29" s="77"/>
      <c r="AJ29" s="78"/>
      <c r="AK29" s="78"/>
      <c r="AL29" s="78"/>
      <c r="AO29" s="18"/>
    </row>
    <row r="30" spans="1:41" ht="14.25" customHeight="1" outlineLevel="1">
      <c r="A30" s="15" t="s">
        <v>16</v>
      </c>
      <c r="C30" s="1" t="str">
        <f>CONCATENATE(E10,"  -  ",E15)</f>
        <v>Kirichenko Anna, PT Espoo  -  </v>
      </c>
      <c r="E30" s="78"/>
      <c r="F30" s="78"/>
      <c r="G30" s="78"/>
      <c r="H30" s="63"/>
      <c r="I30" s="69" t="s">
        <v>27</v>
      </c>
      <c r="J30" s="64"/>
      <c r="K30" s="70"/>
      <c r="L30" s="63"/>
      <c r="M30" s="69" t="s">
        <v>27</v>
      </c>
      <c r="N30" s="64"/>
      <c r="O30" s="70"/>
      <c r="P30" s="63"/>
      <c r="Q30" s="69" t="s">
        <v>27</v>
      </c>
      <c r="R30" s="64"/>
      <c r="S30" s="71"/>
      <c r="T30" s="63"/>
      <c r="U30" s="69" t="s">
        <v>27</v>
      </c>
      <c r="V30" s="64"/>
      <c r="W30" s="71"/>
      <c r="X30" s="63"/>
      <c r="Y30" s="69" t="s">
        <v>27</v>
      </c>
      <c r="Z30" s="64"/>
      <c r="AA30" s="70"/>
      <c r="AB30" s="70"/>
      <c r="AC30" s="72">
        <f>IF($H30-$J30&gt;0,1,0)+IF($L30-$N30&gt;0,1,0)+IF($P30-$R30&gt;0,1,0)+IF($T30-$V30&gt;0,1,0)+IF($X30-$Z30&gt;0,1,0)</f>
        <v>0</v>
      </c>
      <c r="AD30" s="73" t="s">
        <v>27</v>
      </c>
      <c r="AE30" s="74">
        <f>IF($H30-$J30&lt;0,1,0)+IF($L30-$N30&lt;0,1,0)+IF($P30-$R30&lt;0,1,0)+IF($T30-$V30&lt;0,1,0)+IF($X30-$Z30&lt;0,1,0)</f>
        <v>0</v>
      </c>
      <c r="AF30" s="75"/>
      <c r="AG30" s="76">
        <f>IF($AC30-$AE30&gt;0,1,0)</f>
        <v>0</v>
      </c>
      <c r="AH30" s="65" t="s">
        <v>27</v>
      </c>
      <c r="AI30" s="77">
        <f>IF($AC30-$AE30&lt;0,1,0)</f>
        <v>0</v>
      </c>
      <c r="AJ30" s="78"/>
      <c r="AK30" s="78"/>
      <c r="AL30" s="78"/>
      <c r="AN30" s="7"/>
      <c r="AO30" s="18"/>
    </row>
    <row r="31" spans="1:41" ht="14.25" customHeight="1" outlineLevel="1">
      <c r="A31" s="15" t="s">
        <v>17</v>
      </c>
      <c r="C31" s="1" t="str">
        <f>CONCATENATE(E11,"  -  ",E12)</f>
        <v>Rissanen Elli, Por-83  -  Eriksson Pihla, MBF</v>
      </c>
      <c r="E31" s="78"/>
      <c r="F31" s="78"/>
      <c r="G31" s="78"/>
      <c r="H31" s="63">
        <v>6</v>
      </c>
      <c r="I31" s="69" t="s">
        <v>27</v>
      </c>
      <c r="J31" s="64">
        <v>11</v>
      </c>
      <c r="K31" s="70"/>
      <c r="L31" s="63">
        <v>11</v>
      </c>
      <c r="M31" s="69" t="s">
        <v>27</v>
      </c>
      <c r="N31" s="64">
        <v>7</v>
      </c>
      <c r="O31" s="70"/>
      <c r="P31" s="63">
        <v>4</v>
      </c>
      <c r="Q31" s="69" t="s">
        <v>27</v>
      </c>
      <c r="R31" s="64">
        <v>11</v>
      </c>
      <c r="S31" s="71"/>
      <c r="T31" s="63">
        <v>11</v>
      </c>
      <c r="U31" s="69" t="s">
        <v>27</v>
      </c>
      <c r="V31" s="64">
        <v>8</v>
      </c>
      <c r="W31" s="71"/>
      <c r="X31" s="63">
        <v>11</v>
      </c>
      <c r="Y31" s="69" t="s">
        <v>27</v>
      </c>
      <c r="Z31" s="64">
        <v>8</v>
      </c>
      <c r="AA31" s="70"/>
      <c r="AB31" s="70"/>
      <c r="AC31" s="72">
        <f>IF($H31-$J31&gt;0,1,0)+IF($L31-$N31&gt;0,1,0)+IF($P31-$R31&gt;0,1,0)+IF($T31-$V31&gt;0,1,0)+IF($X31-$Z31&gt;0,1,0)</f>
        <v>3</v>
      </c>
      <c r="AD31" s="73" t="s">
        <v>27</v>
      </c>
      <c r="AE31" s="74">
        <f>IF($H31-$J31&lt;0,1,0)+IF($L31-$N31&lt;0,1,0)+IF($P31-$R31&lt;0,1,0)+IF($T31-$V31&lt;0,1,0)+IF($X31-$Z31&lt;0,1,0)</f>
        <v>2</v>
      </c>
      <c r="AF31" s="75"/>
      <c r="AG31" s="76">
        <f>IF($AC31-$AE31&gt;0,1,0)</f>
        <v>1</v>
      </c>
      <c r="AH31" s="65" t="s">
        <v>27</v>
      </c>
      <c r="AI31" s="77">
        <f>IF($AC31-$AE31&lt;0,1,0)</f>
        <v>0</v>
      </c>
      <c r="AJ31" s="78"/>
      <c r="AK31" s="78"/>
      <c r="AL31" s="78"/>
      <c r="AN31" s="7"/>
      <c r="AO31" s="18"/>
    </row>
    <row r="32" spans="1:41" ht="14.25" customHeight="1" outlineLevel="1">
      <c r="A32" s="15" t="s">
        <v>18</v>
      </c>
      <c r="C32" s="1" t="str">
        <f>CONCATENATE(E13,"  -  ",E14)</f>
        <v>Lundström Annika, MBF  -  Pelli Sanna, KuPTS</v>
      </c>
      <c r="E32" s="78"/>
      <c r="F32" s="78"/>
      <c r="G32" s="78"/>
      <c r="H32" s="63">
        <v>11</v>
      </c>
      <c r="I32" s="69" t="s">
        <v>27</v>
      </c>
      <c r="J32" s="64">
        <v>4</v>
      </c>
      <c r="K32" s="70"/>
      <c r="L32" s="63">
        <v>11</v>
      </c>
      <c r="M32" s="69" t="s">
        <v>27</v>
      </c>
      <c r="N32" s="64">
        <v>2</v>
      </c>
      <c r="O32" s="70"/>
      <c r="P32" s="63">
        <v>11</v>
      </c>
      <c r="Q32" s="69" t="s">
        <v>27</v>
      </c>
      <c r="R32" s="64">
        <v>3</v>
      </c>
      <c r="S32" s="71"/>
      <c r="T32" s="63"/>
      <c r="U32" s="69" t="s">
        <v>27</v>
      </c>
      <c r="V32" s="64"/>
      <c r="W32" s="71"/>
      <c r="X32" s="63"/>
      <c r="Y32" s="69" t="s">
        <v>27</v>
      </c>
      <c r="Z32" s="64"/>
      <c r="AA32" s="70"/>
      <c r="AB32" s="70"/>
      <c r="AC32" s="72">
        <f>IF($H32-$J32&gt;0,1,0)+IF($L32-$N32&gt;0,1,0)+IF($P32-$R32&gt;0,1,0)+IF($T32-$V32&gt;0,1,0)+IF($X32-$Z32&gt;0,1,0)</f>
        <v>3</v>
      </c>
      <c r="AD32" s="73" t="s">
        <v>27</v>
      </c>
      <c r="AE32" s="74">
        <f>IF($H32-$J32&lt;0,1,0)+IF($L32-$N32&lt;0,1,0)+IF($P32-$R32&lt;0,1,0)+IF($T32-$V32&lt;0,1,0)+IF($X32-$Z32&lt;0,1,0)</f>
        <v>0</v>
      </c>
      <c r="AF32" s="75"/>
      <c r="AG32" s="76">
        <f>IF($AC32-$AE32&gt;0,1,0)</f>
        <v>1</v>
      </c>
      <c r="AH32" s="65" t="s">
        <v>27</v>
      </c>
      <c r="AI32" s="77">
        <f>IF($AC32-$AE32&lt;0,1,0)</f>
        <v>0</v>
      </c>
      <c r="AJ32" s="78"/>
      <c r="AK32" s="78"/>
      <c r="AL32" s="78"/>
      <c r="AN32" s="7"/>
      <c r="AO32" s="18"/>
    </row>
    <row r="33" spans="1:41" ht="14.25" customHeight="1" outlineLevel="1">
      <c r="A33" s="15"/>
      <c r="E33" s="78"/>
      <c r="F33" s="78"/>
      <c r="G33" s="78"/>
      <c r="H33" s="80"/>
      <c r="I33" s="81"/>
      <c r="J33" s="82"/>
      <c r="K33" s="70"/>
      <c r="L33" s="80"/>
      <c r="M33" s="81"/>
      <c r="N33" s="82"/>
      <c r="O33" s="70"/>
      <c r="P33" s="80"/>
      <c r="Q33" s="81"/>
      <c r="R33" s="82"/>
      <c r="S33" s="71"/>
      <c r="T33" s="80"/>
      <c r="U33" s="81"/>
      <c r="V33" s="82"/>
      <c r="W33" s="71"/>
      <c r="X33" s="80"/>
      <c r="Y33" s="81"/>
      <c r="Z33" s="82"/>
      <c r="AA33" s="70"/>
      <c r="AB33" s="70"/>
      <c r="AC33" s="72"/>
      <c r="AD33" s="73"/>
      <c r="AE33" s="74"/>
      <c r="AF33" s="75"/>
      <c r="AG33" s="76"/>
      <c r="AH33" s="66"/>
      <c r="AI33" s="77"/>
      <c r="AJ33" s="78"/>
      <c r="AK33" s="78"/>
      <c r="AL33" s="78"/>
      <c r="AO33" s="18"/>
    </row>
    <row r="34" spans="1:41" ht="14.25" customHeight="1" outlineLevel="1">
      <c r="A34" s="15" t="s">
        <v>20</v>
      </c>
      <c r="C34" s="1" t="str">
        <f>CONCATENATE(E10,"  -  ",E11)</f>
        <v>Kirichenko Anna, PT Espoo  -  Rissanen Elli, Por-83</v>
      </c>
      <c r="E34" s="78"/>
      <c r="F34" s="78"/>
      <c r="G34" s="78"/>
      <c r="H34" s="63">
        <v>11</v>
      </c>
      <c r="I34" s="69" t="s">
        <v>27</v>
      </c>
      <c r="J34" s="64">
        <v>9</v>
      </c>
      <c r="K34" s="70"/>
      <c r="L34" s="63">
        <v>12</v>
      </c>
      <c r="M34" s="69" t="s">
        <v>27</v>
      </c>
      <c r="N34" s="64">
        <v>10</v>
      </c>
      <c r="O34" s="70"/>
      <c r="P34" s="63">
        <v>6</v>
      </c>
      <c r="Q34" s="69" t="s">
        <v>27</v>
      </c>
      <c r="R34" s="64">
        <v>11</v>
      </c>
      <c r="S34" s="71"/>
      <c r="T34" s="63">
        <v>11</v>
      </c>
      <c r="U34" s="69" t="s">
        <v>27</v>
      </c>
      <c r="V34" s="64">
        <v>3</v>
      </c>
      <c r="W34" s="71"/>
      <c r="X34" s="63"/>
      <c r="Y34" s="69" t="s">
        <v>27</v>
      </c>
      <c r="Z34" s="64"/>
      <c r="AA34" s="70"/>
      <c r="AB34" s="70"/>
      <c r="AC34" s="72">
        <f>IF($H34-$J34&gt;0,1,0)+IF($L34-$N34&gt;0,1,0)+IF($P34-$R34&gt;0,1,0)+IF($T34-$V34&gt;0,1,0)+IF($X34-$Z34&gt;0,1,0)</f>
        <v>3</v>
      </c>
      <c r="AD34" s="73" t="s">
        <v>27</v>
      </c>
      <c r="AE34" s="74">
        <f>IF($H34-$J34&lt;0,1,0)+IF($L34-$N34&lt;0,1,0)+IF($P34-$R34&lt;0,1,0)+IF($T34-$V34&lt;0,1,0)+IF($X34-$Z34&lt;0,1,0)</f>
        <v>1</v>
      </c>
      <c r="AF34" s="75"/>
      <c r="AG34" s="76">
        <f>IF($AC34-$AE34&gt;0,1,0)</f>
        <v>1</v>
      </c>
      <c r="AH34" s="65" t="s">
        <v>27</v>
      </c>
      <c r="AI34" s="77">
        <f>IF($AC34-$AE34&lt;0,1,0)</f>
        <v>0</v>
      </c>
      <c r="AJ34" s="78"/>
      <c r="AK34" s="78"/>
      <c r="AL34" s="78"/>
      <c r="AN34" s="7"/>
      <c r="AO34" s="18"/>
    </row>
    <row r="35" spans="1:41" ht="14.25" customHeight="1" outlineLevel="1">
      <c r="A35" s="15" t="s">
        <v>21</v>
      </c>
      <c r="C35" s="1" t="str">
        <f>CONCATENATE(E12,"  -  ",E13)</f>
        <v>Eriksson Pihla, MBF  -  Lundström Annika, MBF</v>
      </c>
      <c r="E35" s="78"/>
      <c r="F35" s="78"/>
      <c r="G35" s="78"/>
      <c r="H35" s="63">
        <v>4</v>
      </c>
      <c r="I35" s="69" t="s">
        <v>27</v>
      </c>
      <c r="J35" s="64">
        <v>11</v>
      </c>
      <c r="K35" s="70"/>
      <c r="L35" s="63">
        <v>5</v>
      </c>
      <c r="M35" s="69" t="s">
        <v>27</v>
      </c>
      <c r="N35" s="64">
        <v>11</v>
      </c>
      <c r="O35" s="70"/>
      <c r="P35" s="63">
        <v>9</v>
      </c>
      <c r="Q35" s="69" t="s">
        <v>27</v>
      </c>
      <c r="R35" s="64">
        <v>11</v>
      </c>
      <c r="S35" s="71"/>
      <c r="T35" s="63"/>
      <c r="U35" s="69" t="s">
        <v>27</v>
      </c>
      <c r="V35" s="64"/>
      <c r="W35" s="71"/>
      <c r="X35" s="63"/>
      <c r="Y35" s="69" t="s">
        <v>27</v>
      </c>
      <c r="Z35" s="64"/>
      <c r="AA35" s="70"/>
      <c r="AB35" s="70"/>
      <c r="AC35" s="72">
        <f>IF($H35-$J35&gt;0,1,0)+IF($L35-$N35&gt;0,1,0)+IF($P35-$R35&gt;0,1,0)+IF($T35-$V35&gt;0,1,0)+IF($X35-$Z35&gt;0,1,0)</f>
        <v>0</v>
      </c>
      <c r="AD35" s="73" t="s">
        <v>27</v>
      </c>
      <c r="AE35" s="74">
        <f>IF($H35-$J35&lt;0,1,0)+IF($L35-$N35&lt;0,1,0)+IF($P35-$R35&lt;0,1,0)+IF($T35-$V35&lt;0,1,0)+IF($X35-$Z35&lt;0,1,0)</f>
        <v>3</v>
      </c>
      <c r="AF35" s="75"/>
      <c r="AG35" s="76">
        <f>IF($AC35-$AE35&gt;0,1,0)</f>
        <v>0</v>
      </c>
      <c r="AH35" s="65" t="s">
        <v>27</v>
      </c>
      <c r="AI35" s="77">
        <f>IF($AC35-$AE35&lt;0,1,0)</f>
        <v>1</v>
      </c>
      <c r="AJ35" s="78"/>
      <c r="AK35" s="78"/>
      <c r="AL35" s="78"/>
      <c r="AN35" s="7"/>
      <c r="AO35" s="18"/>
    </row>
    <row r="36" spans="1:41" ht="14.25" customHeight="1" outlineLevel="1">
      <c r="A36" s="15" t="s">
        <v>22</v>
      </c>
      <c r="C36" s="1" t="str">
        <f>CONCATENATE(E14,"  -  ",E15)</f>
        <v>Pelli Sanna, KuPTS  -  </v>
      </c>
      <c r="E36" s="78"/>
      <c r="F36" s="78"/>
      <c r="G36" s="78"/>
      <c r="H36" s="63"/>
      <c r="I36" s="69" t="s">
        <v>27</v>
      </c>
      <c r="J36" s="64"/>
      <c r="K36" s="70"/>
      <c r="L36" s="63"/>
      <c r="M36" s="69" t="s">
        <v>27</v>
      </c>
      <c r="N36" s="64"/>
      <c r="O36" s="70"/>
      <c r="P36" s="63"/>
      <c r="Q36" s="69" t="s">
        <v>27</v>
      </c>
      <c r="R36" s="64"/>
      <c r="S36" s="71"/>
      <c r="T36" s="63"/>
      <c r="U36" s="69" t="s">
        <v>27</v>
      </c>
      <c r="V36" s="64"/>
      <c r="W36" s="71"/>
      <c r="X36" s="63"/>
      <c r="Y36" s="69" t="s">
        <v>27</v>
      </c>
      <c r="Z36" s="64"/>
      <c r="AA36" s="70"/>
      <c r="AB36" s="70"/>
      <c r="AC36" s="83">
        <f>IF($H36-$J36&gt;0,1,0)+IF($L36-$N36&gt;0,1,0)+IF($P36-$R36&gt;0,1,0)+IF($T36-$V36&gt;0,1,0)+IF($X36-$Z36&gt;0,1,0)</f>
        <v>0</v>
      </c>
      <c r="AD36" s="84" t="s">
        <v>27</v>
      </c>
      <c r="AE36" s="85">
        <f>IF($H36-$J36&lt;0,1,0)+IF($L36-$N36&lt;0,1,0)+IF($P36-$R36&lt;0,1,0)+IF($T36-$V36&lt;0,1,0)+IF($X36-$Z36&lt;0,1,0)</f>
        <v>0</v>
      </c>
      <c r="AF36" s="75"/>
      <c r="AG36" s="86">
        <f>IF($AC36-$AE36&gt;0,1,0)</f>
        <v>0</v>
      </c>
      <c r="AH36" s="67" t="s">
        <v>27</v>
      </c>
      <c r="AI36" s="87">
        <f>IF($AC36-$AE36&lt;0,1,0)</f>
        <v>0</v>
      </c>
      <c r="AJ36" s="78"/>
      <c r="AK36" s="78"/>
      <c r="AL36" s="78"/>
      <c r="AN36" s="7"/>
      <c r="AO36" s="18"/>
    </row>
    <row r="37" spans="1:38" ht="14.25" customHeight="1" outlineLevel="1">
      <c r="A37" s="15"/>
      <c r="E37" s="78"/>
      <c r="F37" s="78"/>
      <c r="G37" s="78"/>
      <c r="H37" s="88"/>
      <c r="I37" s="88"/>
      <c r="J37" s="88"/>
      <c r="K37" s="88"/>
      <c r="L37" s="88"/>
      <c r="M37" s="88"/>
      <c r="N37" s="88"/>
      <c r="O37" s="88"/>
      <c r="P37" s="88"/>
      <c r="Q37" s="89"/>
      <c r="R37" s="90"/>
      <c r="S37" s="90"/>
      <c r="T37" s="90"/>
      <c r="U37" s="90"/>
      <c r="V37" s="78"/>
      <c r="W37" s="78"/>
      <c r="X37" s="78"/>
      <c r="Y37" s="78"/>
      <c r="Z37" s="78"/>
      <c r="AA37" s="78"/>
      <c r="AB37" s="78"/>
      <c r="AC37" s="78"/>
      <c r="AD37" s="88"/>
      <c r="AE37" s="88"/>
      <c r="AF37" s="88"/>
      <c r="AG37" s="88"/>
      <c r="AH37" s="78"/>
      <c r="AI37" s="78"/>
      <c r="AJ37" s="78"/>
      <c r="AK37" s="78"/>
      <c r="AL37" s="78"/>
    </row>
    <row r="38" spans="5:38" ht="14.25" customHeight="1"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</row>
  </sheetData>
  <sheetProtection/>
  <mergeCells count="42">
    <mergeCell ref="Z9:AD9"/>
    <mergeCell ref="AE9:AI9"/>
    <mergeCell ref="Z10:AD10"/>
    <mergeCell ref="AE10:AI10"/>
    <mergeCell ref="F9:J9"/>
    <mergeCell ref="K9:O9"/>
    <mergeCell ref="F10:J10"/>
    <mergeCell ref="K10:O10"/>
    <mergeCell ref="P10:T10"/>
    <mergeCell ref="U10:Y10"/>
    <mergeCell ref="P9:T9"/>
    <mergeCell ref="U9:Y9"/>
    <mergeCell ref="F11:J11"/>
    <mergeCell ref="K11:O11"/>
    <mergeCell ref="P11:T11"/>
    <mergeCell ref="U11:Y11"/>
    <mergeCell ref="F12:J12"/>
    <mergeCell ref="K12:O12"/>
    <mergeCell ref="P12:T12"/>
    <mergeCell ref="U12:Y12"/>
    <mergeCell ref="F13:J13"/>
    <mergeCell ref="K13:O13"/>
    <mergeCell ref="Z11:AD11"/>
    <mergeCell ref="AE11:AI11"/>
    <mergeCell ref="Z12:AD12"/>
    <mergeCell ref="AE12:AI12"/>
    <mergeCell ref="Z14:AD14"/>
    <mergeCell ref="AE14:AI14"/>
    <mergeCell ref="Z13:AD13"/>
    <mergeCell ref="AE13:AI13"/>
    <mergeCell ref="F14:J14"/>
    <mergeCell ref="K14:O14"/>
    <mergeCell ref="P14:T14"/>
    <mergeCell ref="U14:Y14"/>
    <mergeCell ref="P13:T13"/>
    <mergeCell ref="U13:Y13"/>
    <mergeCell ref="Z15:AD15"/>
    <mergeCell ref="AE15:AI15"/>
    <mergeCell ref="F15:J15"/>
    <mergeCell ref="K15:O15"/>
    <mergeCell ref="P15:T15"/>
    <mergeCell ref="U15:Y1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7"/>
  <sheetViews>
    <sheetView showGridLines="0" zoomScale="75" zoomScaleNormal="75" zoomScalePageLayoutView="0" workbookViewId="0" topLeftCell="B4">
      <selection activeCell="AL14" sqref="AL14"/>
    </sheetView>
  </sheetViews>
  <sheetFormatPr defaultColWidth="9.140625" defaultRowHeight="14.25" customHeight="1" outlineLevelRow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5.8515625" style="1" bestFit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38" width="14.421875" style="1" customWidth="1"/>
    <col min="39" max="39" width="3.28125" style="1" customWidth="1"/>
    <col min="40" max="40" width="14.421875" style="1" customWidth="1"/>
    <col min="41" max="16384" width="9.140625" style="1" customWidth="1"/>
  </cols>
  <sheetData>
    <row r="1" spans="3:35" ht="20.25">
      <c r="C1" s="8" t="s">
        <v>127</v>
      </c>
      <c r="AE1" s="19" t="s">
        <v>28</v>
      </c>
      <c r="AF1" s="19"/>
      <c r="AG1" s="19"/>
      <c r="AH1" s="19"/>
      <c r="AI1" s="19"/>
    </row>
    <row r="2" spans="3:38" ht="18">
      <c r="C2" s="10" t="s">
        <v>26</v>
      </c>
      <c r="AE2" s="1" t="s">
        <v>3</v>
      </c>
      <c r="AJ2" s="27" t="s">
        <v>4</v>
      </c>
      <c r="AK2" s="27" t="s">
        <v>5</v>
      </c>
      <c r="AL2" s="27" t="s">
        <v>6</v>
      </c>
    </row>
    <row r="3" spans="3:38" ht="15" customHeight="1">
      <c r="C3" s="9" t="s">
        <v>84</v>
      </c>
      <c r="AE3" s="1" t="s">
        <v>7</v>
      </c>
      <c r="AJ3" s="27" t="s">
        <v>8</v>
      </c>
      <c r="AK3" s="27" t="s">
        <v>9</v>
      </c>
      <c r="AL3" s="27" t="s">
        <v>10</v>
      </c>
    </row>
    <row r="4" spans="3:38" ht="15" customHeight="1">
      <c r="C4" s="143" t="s">
        <v>128</v>
      </c>
      <c r="AE4" s="1" t="s">
        <v>11</v>
      </c>
      <c r="AJ4" s="27" t="s">
        <v>12</v>
      </c>
      <c r="AK4" s="27" t="s">
        <v>13</v>
      </c>
      <c r="AL4" s="27" t="s">
        <v>14</v>
      </c>
    </row>
    <row r="5" spans="3:38" ht="15" customHeight="1">
      <c r="C5" s="9"/>
      <c r="AE5" s="1" t="s">
        <v>15</v>
      </c>
      <c r="AJ5" s="27" t="s">
        <v>16</v>
      </c>
      <c r="AK5" s="27" t="s">
        <v>17</v>
      </c>
      <c r="AL5" s="27" t="s">
        <v>18</v>
      </c>
    </row>
    <row r="6" spans="3:38" ht="15" customHeight="1">
      <c r="C6" s="9"/>
      <c r="AE6" s="1" t="s">
        <v>19</v>
      </c>
      <c r="AJ6" s="27" t="s">
        <v>20</v>
      </c>
      <c r="AK6" s="27" t="s">
        <v>21</v>
      </c>
      <c r="AL6" s="27" t="s">
        <v>22</v>
      </c>
    </row>
    <row r="7" ht="15" customHeight="1">
      <c r="C7" s="9"/>
    </row>
    <row r="8" spans="3:5" ht="14.25" customHeight="1">
      <c r="C8" s="93" t="s">
        <v>144</v>
      </c>
      <c r="D8" s="30"/>
      <c r="E8" s="30"/>
    </row>
    <row r="9" spans="3:38" ht="14.25" customHeight="1">
      <c r="C9" s="12"/>
      <c r="D9" s="13"/>
      <c r="E9" s="14"/>
      <c r="F9" s="160">
        <v>1</v>
      </c>
      <c r="G9" s="161"/>
      <c r="H9" s="161"/>
      <c r="I9" s="161"/>
      <c r="J9" s="162"/>
      <c r="K9" s="160">
        <v>2</v>
      </c>
      <c r="L9" s="163"/>
      <c r="M9" s="163"/>
      <c r="N9" s="163"/>
      <c r="O9" s="164"/>
      <c r="P9" s="160">
        <v>3</v>
      </c>
      <c r="Q9" s="163"/>
      <c r="R9" s="163"/>
      <c r="S9" s="163"/>
      <c r="T9" s="164"/>
      <c r="U9" s="160">
        <v>4</v>
      </c>
      <c r="V9" s="163"/>
      <c r="W9" s="163"/>
      <c r="X9" s="163"/>
      <c r="Y9" s="164"/>
      <c r="Z9" s="160">
        <v>5</v>
      </c>
      <c r="AA9" s="163"/>
      <c r="AB9" s="163"/>
      <c r="AC9" s="163"/>
      <c r="AD9" s="164"/>
      <c r="AE9" s="160">
        <v>6</v>
      </c>
      <c r="AF9" s="163"/>
      <c r="AG9" s="163"/>
      <c r="AH9" s="163"/>
      <c r="AI9" s="164"/>
      <c r="AJ9" s="28" t="s">
        <v>0</v>
      </c>
      <c r="AK9" s="28" t="s">
        <v>1</v>
      </c>
      <c r="AL9" s="28" t="s">
        <v>2</v>
      </c>
    </row>
    <row r="10" spans="2:38" ht="14.25" customHeight="1">
      <c r="B10" s="141">
        <v>12</v>
      </c>
      <c r="C10" s="29">
        <v>1</v>
      </c>
      <c r="D10" s="35">
        <v>1957</v>
      </c>
      <c r="E10" s="14" t="str">
        <f>IF(B10=0,"",INDEX(Nimet!$A$2:$D$251,B10,4))</f>
        <v>Oksanen Jannika, LPTS</v>
      </c>
      <c r="F10" s="154"/>
      <c r="G10" s="155"/>
      <c r="H10" s="155"/>
      <c r="I10" s="155"/>
      <c r="J10" s="156"/>
      <c r="K10" s="157" t="str">
        <f>CONCATENATE(AC34,"-",AE34)</f>
        <v>3-2</v>
      </c>
      <c r="L10" s="158"/>
      <c r="M10" s="158"/>
      <c r="N10" s="158"/>
      <c r="O10" s="159"/>
      <c r="P10" s="157" t="str">
        <f>CONCATENATE(AC26,"-",AE26)</f>
        <v>3-1</v>
      </c>
      <c r="Q10" s="158"/>
      <c r="R10" s="158"/>
      <c r="S10" s="158"/>
      <c r="T10" s="159"/>
      <c r="U10" s="157" t="str">
        <f>CONCATENATE(AC22,"-",AE22)</f>
        <v>3-2</v>
      </c>
      <c r="V10" s="158"/>
      <c r="W10" s="158"/>
      <c r="X10" s="158"/>
      <c r="Y10" s="159"/>
      <c r="Z10" s="157" t="str">
        <f>CONCATENATE(AC18,"-",AE18)</f>
        <v>3-2</v>
      </c>
      <c r="AA10" s="158"/>
      <c r="AB10" s="158"/>
      <c r="AC10" s="158"/>
      <c r="AD10" s="159"/>
      <c r="AE10" s="157" t="str">
        <f>CONCATENATE(AC30,"-",AE30)</f>
        <v>0-0</v>
      </c>
      <c r="AF10" s="158"/>
      <c r="AG10" s="158"/>
      <c r="AH10" s="158"/>
      <c r="AI10" s="159"/>
      <c r="AJ10" s="28" t="str">
        <f>CONCATENATE(AG18+AG22+AG26+AG30+AG34,"-",AI18+AI22+AI26+AI30+AI34)</f>
        <v>4-0</v>
      </c>
      <c r="AK10" s="28" t="str">
        <f>CONCATENATE(AC18+AC22+AC26+AC30+AC34,"-",AE18+AE22+AE26+AE30+AE34)</f>
        <v>12-7</v>
      </c>
      <c r="AL10" s="68" t="s">
        <v>30</v>
      </c>
    </row>
    <row r="11" spans="2:38" ht="14.25" customHeight="1">
      <c r="B11" s="141">
        <v>16</v>
      </c>
      <c r="C11" s="29">
        <v>2</v>
      </c>
      <c r="D11" s="35">
        <v>1920</v>
      </c>
      <c r="E11" s="14" t="str">
        <f>IF(B11=0,"",INDEX(Nimet!$A$2:$D$251,B11,4))</f>
        <v>Eriksson Pinja, MBF</v>
      </c>
      <c r="F11" s="157" t="str">
        <f>CONCATENATE(AE34,"-",AC34)</f>
        <v>2-3</v>
      </c>
      <c r="G11" s="158"/>
      <c r="H11" s="158"/>
      <c r="I11" s="158"/>
      <c r="J11" s="159"/>
      <c r="K11" s="154"/>
      <c r="L11" s="155"/>
      <c r="M11" s="155"/>
      <c r="N11" s="155"/>
      <c r="O11" s="156"/>
      <c r="P11" s="157" t="str">
        <f>CONCATENATE(AC31,"-",AE31)</f>
        <v>0-3</v>
      </c>
      <c r="Q11" s="158"/>
      <c r="R11" s="158"/>
      <c r="S11" s="158"/>
      <c r="T11" s="159"/>
      <c r="U11" s="157" t="str">
        <f>CONCATENATE(AC19,"-",AE19)</f>
        <v>3-1</v>
      </c>
      <c r="V11" s="158"/>
      <c r="W11" s="158"/>
      <c r="X11" s="158"/>
      <c r="Y11" s="159"/>
      <c r="Z11" s="157" t="str">
        <f>CONCATENATE(AC27,"-",AE27)</f>
        <v>3-1</v>
      </c>
      <c r="AA11" s="158"/>
      <c r="AB11" s="158"/>
      <c r="AC11" s="158"/>
      <c r="AD11" s="159"/>
      <c r="AE11" s="157" t="str">
        <f>CONCATENATE(AC23,"-",AE23)</f>
        <v>0-0</v>
      </c>
      <c r="AF11" s="161"/>
      <c r="AG11" s="161"/>
      <c r="AH11" s="161"/>
      <c r="AI11" s="162"/>
      <c r="AJ11" s="11" t="str">
        <f>CONCATENATE(AG19+AG23+AG27+AG31+AI34,"-",AI19+AI23+AI27+AI31+AG34)</f>
        <v>2-2</v>
      </c>
      <c r="AK11" s="28" t="str">
        <f>CONCATENATE(AC19+AC23+AC27+AC31+AE34,"-",AE19+AE23+AE27+AE31+AC34)</f>
        <v>8-8</v>
      </c>
      <c r="AL11" s="68" t="s">
        <v>32</v>
      </c>
    </row>
    <row r="12" spans="2:38" ht="14.25" customHeight="1">
      <c r="B12" s="141">
        <v>42</v>
      </c>
      <c r="C12" s="29">
        <v>3</v>
      </c>
      <c r="D12" s="35">
        <v>1834</v>
      </c>
      <c r="E12" s="14" t="str">
        <f>IF(B12=0,"",INDEX(Nimet!$A$2:$D$251,B12,4))</f>
        <v>Luo Yumo, TIP-70</v>
      </c>
      <c r="F12" s="157" t="str">
        <f>CONCATENATE(AE26,"-",AC26)</f>
        <v>1-3</v>
      </c>
      <c r="G12" s="158"/>
      <c r="H12" s="158"/>
      <c r="I12" s="158"/>
      <c r="J12" s="159"/>
      <c r="K12" s="157" t="str">
        <f>CONCATENATE(AE31,"-",AC31)</f>
        <v>3-0</v>
      </c>
      <c r="L12" s="158"/>
      <c r="M12" s="158"/>
      <c r="N12" s="158"/>
      <c r="O12" s="159"/>
      <c r="P12" s="154"/>
      <c r="Q12" s="155"/>
      <c r="R12" s="155"/>
      <c r="S12" s="155"/>
      <c r="T12" s="156"/>
      <c r="U12" s="157" t="str">
        <f>CONCATENATE(AC35,"-",AE35)</f>
        <v>3-0</v>
      </c>
      <c r="V12" s="158"/>
      <c r="W12" s="158"/>
      <c r="X12" s="158"/>
      <c r="Y12" s="159"/>
      <c r="Z12" s="157" t="str">
        <f>CONCATENATE(AC24,"-",AE24)</f>
        <v>3-0</v>
      </c>
      <c r="AA12" s="158"/>
      <c r="AB12" s="158"/>
      <c r="AC12" s="158"/>
      <c r="AD12" s="159"/>
      <c r="AE12" s="157" t="str">
        <f>CONCATENATE(AC20,"-",AE20)</f>
        <v>0-0</v>
      </c>
      <c r="AF12" s="158"/>
      <c r="AG12" s="158"/>
      <c r="AH12" s="158"/>
      <c r="AI12" s="159"/>
      <c r="AJ12" s="28" t="str">
        <f>CONCATENATE(AG20+AG24+AI26+AI31+AG35,"-",AI20+AI24+AG26+AG31+AI35)</f>
        <v>3-1</v>
      </c>
      <c r="AK12" s="28" t="str">
        <f>CONCATENATE(AC20+AC24+AE26+AE31+AC35,"-",AE20+AE24+AC26+AC31+AE35)</f>
        <v>10-3</v>
      </c>
      <c r="AL12" s="68" t="s">
        <v>31</v>
      </c>
    </row>
    <row r="13" spans="2:38" ht="14.25" customHeight="1">
      <c r="B13" s="141">
        <v>34</v>
      </c>
      <c r="C13" s="29">
        <v>4</v>
      </c>
      <c r="D13" s="35">
        <v>1749</v>
      </c>
      <c r="E13" s="14" t="str">
        <f>IF(B13=0,"",INDEX(Nimet!$A$2:$D$251,B13,4))</f>
        <v>Erkheikki Sofia, PT Espoo</v>
      </c>
      <c r="F13" s="157" t="str">
        <f>CONCATENATE(AE22,"-",AC22)</f>
        <v>2-3</v>
      </c>
      <c r="G13" s="158"/>
      <c r="H13" s="158"/>
      <c r="I13" s="158"/>
      <c r="J13" s="159"/>
      <c r="K13" s="157" t="str">
        <f>CONCATENATE(AE19,"-",AC19)</f>
        <v>1-3</v>
      </c>
      <c r="L13" s="158"/>
      <c r="M13" s="158"/>
      <c r="N13" s="158"/>
      <c r="O13" s="159"/>
      <c r="P13" s="157" t="str">
        <f>CONCATENATE(AE35,"-",AC35)</f>
        <v>0-3</v>
      </c>
      <c r="Q13" s="158"/>
      <c r="R13" s="158"/>
      <c r="S13" s="158"/>
      <c r="T13" s="159"/>
      <c r="U13" s="154"/>
      <c r="V13" s="155"/>
      <c r="W13" s="155"/>
      <c r="X13" s="155"/>
      <c r="Y13" s="156"/>
      <c r="Z13" s="157" t="str">
        <f>CONCATENATE(AC32,"-",AE32)</f>
        <v>3-1</v>
      </c>
      <c r="AA13" s="158"/>
      <c r="AB13" s="158"/>
      <c r="AC13" s="158"/>
      <c r="AD13" s="159"/>
      <c r="AE13" s="157" t="str">
        <f>CONCATENATE(AC28,"-",AE28)</f>
        <v>0-0</v>
      </c>
      <c r="AF13" s="158"/>
      <c r="AG13" s="158"/>
      <c r="AH13" s="158"/>
      <c r="AI13" s="159"/>
      <c r="AJ13" s="28" t="str">
        <f>CONCATENATE(AI19+AI22+AG28+AG32+AI35,"-",AG19+AG22+AI28+AI32+AG35)</f>
        <v>1-3</v>
      </c>
      <c r="AK13" s="28" t="str">
        <f>CONCATENATE(AE19+AE22+AC28+AC32+AE35,"-",AC19+AC22+AE28+AE32+AC35)</f>
        <v>6-10</v>
      </c>
      <c r="AL13" s="68" t="s">
        <v>169</v>
      </c>
    </row>
    <row r="14" spans="2:38" ht="14.25" customHeight="1">
      <c r="B14" s="20">
        <v>26</v>
      </c>
      <c r="C14" s="29">
        <v>5</v>
      </c>
      <c r="D14" s="35">
        <v>1596</v>
      </c>
      <c r="E14" s="14" t="str">
        <f>IF(B14=0,"",INDEX(Nimet!$A$2:$D$251,B14,4))</f>
        <v>Eriksson Sofie, ParPi</v>
      </c>
      <c r="F14" s="157" t="str">
        <f>CONCATENATE(AE18,"-",AC18)</f>
        <v>2-3</v>
      </c>
      <c r="G14" s="158"/>
      <c r="H14" s="158"/>
      <c r="I14" s="158"/>
      <c r="J14" s="159"/>
      <c r="K14" s="157" t="str">
        <f>CONCATENATE(AE27,"-",AC27)</f>
        <v>1-3</v>
      </c>
      <c r="L14" s="158"/>
      <c r="M14" s="158"/>
      <c r="N14" s="158"/>
      <c r="O14" s="159"/>
      <c r="P14" s="157" t="str">
        <f>CONCATENATE(AE24,"-",AC24)</f>
        <v>0-3</v>
      </c>
      <c r="Q14" s="158"/>
      <c r="R14" s="158"/>
      <c r="S14" s="158"/>
      <c r="T14" s="159"/>
      <c r="U14" s="157" t="str">
        <f>CONCATENATE(AE32,"-",AC32)</f>
        <v>1-3</v>
      </c>
      <c r="V14" s="158"/>
      <c r="W14" s="158"/>
      <c r="X14" s="158"/>
      <c r="Y14" s="159"/>
      <c r="Z14" s="154"/>
      <c r="AA14" s="155"/>
      <c r="AB14" s="155"/>
      <c r="AC14" s="155"/>
      <c r="AD14" s="156"/>
      <c r="AE14" s="157" t="str">
        <f>CONCATENATE(AC36,"-",AE36)</f>
        <v>0-0</v>
      </c>
      <c r="AF14" s="158"/>
      <c r="AG14" s="158"/>
      <c r="AH14" s="158"/>
      <c r="AI14" s="159"/>
      <c r="AJ14" s="28" t="str">
        <f>CONCATENATE(AI18+AI24+AI27+AI32+AG36,"-",AG18+AG24+AG27+AG32+AI36)</f>
        <v>0-4</v>
      </c>
      <c r="AK14" s="28" t="str">
        <f>CONCATENATE(AE18+AE24+AE27+AE32+AC36,"-",AC18+AC24+AC27+AC32+AE36)</f>
        <v>4-12</v>
      </c>
      <c r="AL14" s="68" t="s">
        <v>170</v>
      </c>
    </row>
    <row r="15" spans="2:38" ht="14.25" customHeight="1">
      <c r="B15" s="20"/>
      <c r="C15" s="29">
        <v>6</v>
      </c>
      <c r="D15" s="35"/>
      <c r="E15" s="14">
        <f>IF(B15=0,"",INDEX(Nimet!$A$2:$D$251,B15,4))</f>
      </c>
      <c r="F15" s="157" t="str">
        <f>CONCATENATE(AE30,"-",AC30)</f>
        <v>0-0</v>
      </c>
      <c r="G15" s="158"/>
      <c r="H15" s="158"/>
      <c r="I15" s="158"/>
      <c r="J15" s="159"/>
      <c r="K15" s="157" t="str">
        <f>CONCATENATE(AE23,"-",AC23)</f>
        <v>0-0</v>
      </c>
      <c r="L15" s="158"/>
      <c r="M15" s="158"/>
      <c r="N15" s="158"/>
      <c r="O15" s="159"/>
      <c r="P15" s="157" t="str">
        <f>CONCATENATE(AE20,"-",AC20)</f>
        <v>0-0</v>
      </c>
      <c r="Q15" s="158"/>
      <c r="R15" s="158"/>
      <c r="S15" s="158"/>
      <c r="T15" s="159"/>
      <c r="U15" s="157" t="str">
        <f>CONCATENATE(AE28,"-",AC28)</f>
        <v>0-0</v>
      </c>
      <c r="V15" s="158"/>
      <c r="W15" s="158"/>
      <c r="X15" s="158"/>
      <c r="Y15" s="159"/>
      <c r="Z15" s="157" t="str">
        <f>CONCATENATE(AE36,"-",AC36)</f>
        <v>0-0</v>
      </c>
      <c r="AA15" s="158"/>
      <c r="AB15" s="158"/>
      <c r="AC15" s="158"/>
      <c r="AD15" s="159"/>
      <c r="AE15" s="154"/>
      <c r="AF15" s="155"/>
      <c r="AG15" s="155"/>
      <c r="AH15" s="155"/>
      <c r="AI15" s="156"/>
      <c r="AJ15" s="28" t="str">
        <f>CONCATENATE(AI20+AI23+AI28+AI30+AI36,"-",AG20+AG23+AG28+AG30+AG36)</f>
        <v>0-0</v>
      </c>
      <c r="AK15" s="28" t="str">
        <f>CONCATENATE(AE20+AE23+AE28+AE30+AE36,"-",AC20+AC23+AC28+AC30+AC36)</f>
        <v>0-0</v>
      </c>
      <c r="AL15" s="68"/>
    </row>
    <row r="16" spans="2:39" ht="14.25" customHeight="1">
      <c r="B16" s="16"/>
      <c r="C16" s="3"/>
      <c r="D16" s="3"/>
      <c r="E16" s="94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89"/>
      <c r="AK16" s="95"/>
      <c r="AL16" s="95"/>
      <c r="AM16" s="6"/>
    </row>
    <row r="17" spans="3:38" ht="14.25" customHeight="1" outlineLevel="1">
      <c r="C17" s="19" t="s">
        <v>28</v>
      </c>
      <c r="E17" s="78"/>
      <c r="F17" s="78"/>
      <c r="G17" s="78"/>
      <c r="H17" s="96"/>
      <c r="I17" s="97">
        <v>1</v>
      </c>
      <c r="J17" s="98"/>
      <c r="K17" s="99"/>
      <c r="L17" s="100"/>
      <c r="M17" s="101">
        <v>2</v>
      </c>
      <c r="N17" s="102"/>
      <c r="O17" s="99"/>
      <c r="P17" s="100"/>
      <c r="Q17" s="101">
        <v>3</v>
      </c>
      <c r="R17" s="103"/>
      <c r="S17" s="78"/>
      <c r="T17" s="104"/>
      <c r="U17" s="105">
        <v>4</v>
      </c>
      <c r="V17" s="103"/>
      <c r="W17" s="78"/>
      <c r="X17" s="104"/>
      <c r="Y17" s="105">
        <v>5</v>
      </c>
      <c r="Z17" s="103"/>
      <c r="AA17" s="94"/>
      <c r="AB17" s="94"/>
      <c r="AC17" s="104"/>
      <c r="AD17" s="106" t="s">
        <v>34</v>
      </c>
      <c r="AE17" s="103"/>
      <c r="AF17" s="99"/>
      <c r="AG17" s="100"/>
      <c r="AH17" s="107" t="s">
        <v>35</v>
      </c>
      <c r="AI17" s="108"/>
      <c r="AJ17" s="78"/>
      <c r="AK17" s="78"/>
      <c r="AL17" s="109"/>
    </row>
    <row r="18" spans="1:41" ht="14.25" customHeight="1" outlineLevel="1">
      <c r="A18" s="15" t="s">
        <v>4</v>
      </c>
      <c r="C18" s="1" t="str">
        <f>CONCATENATE(E10,"  -  ",E14)</f>
        <v>Oksanen Jannika, LPTS  -  Eriksson Sofie, ParPi</v>
      </c>
      <c r="E18" s="78"/>
      <c r="F18" s="78"/>
      <c r="G18" s="78"/>
      <c r="H18" s="91">
        <v>11</v>
      </c>
      <c r="I18" s="79" t="s">
        <v>27</v>
      </c>
      <c r="J18" s="92">
        <v>8</v>
      </c>
      <c r="K18" s="70"/>
      <c r="L18" s="63">
        <v>11</v>
      </c>
      <c r="M18" s="69" t="s">
        <v>27</v>
      </c>
      <c r="N18" s="64">
        <v>13</v>
      </c>
      <c r="O18" s="70"/>
      <c r="P18" s="63">
        <v>9</v>
      </c>
      <c r="Q18" s="69" t="s">
        <v>27</v>
      </c>
      <c r="R18" s="64">
        <v>11</v>
      </c>
      <c r="S18" s="71"/>
      <c r="T18" s="63">
        <v>11</v>
      </c>
      <c r="U18" s="69" t="s">
        <v>27</v>
      </c>
      <c r="V18" s="64">
        <v>6</v>
      </c>
      <c r="W18" s="71"/>
      <c r="X18" s="63">
        <v>11</v>
      </c>
      <c r="Y18" s="69" t="s">
        <v>27</v>
      </c>
      <c r="Z18" s="64">
        <v>7</v>
      </c>
      <c r="AA18" s="70"/>
      <c r="AB18" s="70"/>
      <c r="AC18" s="72">
        <f>IF($H18-$J18&gt;0,1,0)+IF($L18-$N18&gt;0,1,0)+IF($P18-$R18&gt;0,1,0)+IF($T18-$V18&gt;0,1,0)+IF($X18-$Z18&gt;0,1,0)</f>
        <v>3</v>
      </c>
      <c r="AD18" s="73" t="s">
        <v>27</v>
      </c>
      <c r="AE18" s="74">
        <f>IF($H18-$J18&lt;0,1,0)+IF($L18-$N18&lt;0,1,0)+IF($P18-$R18&lt;0,1,0)+IF($T18-$V18&lt;0,1,0)+IF($X18-$Z18&lt;0,1,0)</f>
        <v>2</v>
      </c>
      <c r="AF18" s="75"/>
      <c r="AG18" s="76">
        <f>IF($AC18-$AE18&gt;0,1,0)</f>
        <v>1</v>
      </c>
      <c r="AH18" s="65" t="s">
        <v>27</v>
      </c>
      <c r="AI18" s="77">
        <f>IF($AC18-$AE18&lt;0,1,0)</f>
        <v>0</v>
      </c>
      <c r="AJ18" s="78"/>
      <c r="AK18" s="78"/>
      <c r="AL18" s="78"/>
      <c r="AN18" s="7"/>
      <c r="AO18" s="18"/>
    </row>
    <row r="19" spans="1:41" ht="14.25" customHeight="1" outlineLevel="1">
      <c r="A19" s="15" t="s">
        <v>5</v>
      </c>
      <c r="C19" s="1" t="str">
        <f>CONCATENATE(E11,"  -  ",E13)</f>
        <v>Eriksson Pinja, MBF  -  Erkheikki Sofia, PT Espoo</v>
      </c>
      <c r="E19" s="78"/>
      <c r="F19" s="78"/>
      <c r="G19" s="78"/>
      <c r="H19" s="91">
        <v>9</v>
      </c>
      <c r="I19" s="79" t="s">
        <v>27</v>
      </c>
      <c r="J19" s="92">
        <v>11</v>
      </c>
      <c r="K19" s="70"/>
      <c r="L19" s="63">
        <v>11</v>
      </c>
      <c r="M19" s="69" t="s">
        <v>27</v>
      </c>
      <c r="N19" s="64">
        <v>7</v>
      </c>
      <c r="O19" s="70"/>
      <c r="P19" s="63">
        <v>14</v>
      </c>
      <c r="Q19" s="69" t="s">
        <v>27</v>
      </c>
      <c r="R19" s="64">
        <v>12</v>
      </c>
      <c r="S19" s="71"/>
      <c r="T19" s="63">
        <v>11</v>
      </c>
      <c r="U19" s="69" t="s">
        <v>27</v>
      </c>
      <c r="V19" s="64">
        <v>8</v>
      </c>
      <c r="W19" s="71"/>
      <c r="X19" s="63"/>
      <c r="Y19" s="69" t="s">
        <v>27</v>
      </c>
      <c r="Z19" s="64"/>
      <c r="AA19" s="70"/>
      <c r="AB19" s="70"/>
      <c r="AC19" s="72">
        <f>IF($H19-$J19&gt;0,1,0)+IF($L19-$N19&gt;0,1,0)+IF($P19-$R19&gt;0,1,0)+IF($T19-$V19&gt;0,1,0)+IF($X19-$Z19&gt;0,1,0)</f>
        <v>3</v>
      </c>
      <c r="AD19" s="73" t="s">
        <v>27</v>
      </c>
      <c r="AE19" s="74">
        <f>IF($H19-$J19&lt;0,1,0)+IF($L19-$N19&lt;0,1,0)+IF($P19-$R19&lt;0,1,0)+IF($T19-$V19&lt;0,1,0)+IF($X19-$Z19&lt;0,1,0)</f>
        <v>1</v>
      </c>
      <c r="AF19" s="75"/>
      <c r="AG19" s="76">
        <f>IF($AC19-$AE19&gt;0,1,0)</f>
        <v>1</v>
      </c>
      <c r="AH19" s="65" t="s">
        <v>27</v>
      </c>
      <c r="AI19" s="77">
        <f>IF($AC19-$AE19&lt;0,1,0)</f>
        <v>0</v>
      </c>
      <c r="AJ19" s="78"/>
      <c r="AK19" s="78"/>
      <c r="AL19" s="78"/>
      <c r="AN19" s="7"/>
      <c r="AO19" s="18"/>
    </row>
    <row r="20" spans="1:41" ht="14.25" customHeight="1" outlineLevel="1">
      <c r="A20" s="15" t="s">
        <v>6</v>
      </c>
      <c r="C20" s="1" t="str">
        <f>CONCATENATE(E12,"  -  ",E15)</f>
        <v>Luo Yumo, TIP-70  -  </v>
      </c>
      <c r="E20" s="78"/>
      <c r="F20" s="78"/>
      <c r="G20" s="78"/>
      <c r="H20" s="91"/>
      <c r="I20" s="79" t="s">
        <v>27</v>
      </c>
      <c r="J20" s="92"/>
      <c r="K20" s="70"/>
      <c r="L20" s="63"/>
      <c r="M20" s="69" t="s">
        <v>27</v>
      </c>
      <c r="N20" s="64"/>
      <c r="O20" s="70"/>
      <c r="P20" s="63"/>
      <c r="Q20" s="69" t="s">
        <v>27</v>
      </c>
      <c r="R20" s="64"/>
      <c r="S20" s="71"/>
      <c r="T20" s="63"/>
      <c r="U20" s="69" t="s">
        <v>27</v>
      </c>
      <c r="V20" s="64"/>
      <c r="W20" s="71"/>
      <c r="X20" s="63"/>
      <c r="Y20" s="69" t="s">
        <v>27</v>
      </c>
      <c r="Z20" s="64"/>
      <c r="AA20" s="70"/>
      <c r="AB20" s="70"/>
      <c r="AC20" s="72">
        <f>IF($H20-$J20&gt;0,1,0)+IF($L20-$N20&gt;0,1,0)+IF($P20-$R20&gt;0,1,0)+IF($T20-$V20&gt;0,1,0)+IF($X20-$Z20&gt;0,1,0)</f>
        <v>0</v>
      </c>
      <c r="AD20" s="73" t="s">
        <v>27</v>
      </c>
      <c r="AE20" s="74">
        <f>IF($H20-$J20&lt;0,1,0)+IF($L20-$N20&lt;0,1,0)+IF($P20-$R20&lt;0,1,0)+IF($T20-$V20&lt;0,1,0)+IF($X20-$Z20&lt;0,1,0)</f>
        <v>0</v>
      </c>
      <c r="AF20" s="75"/>
      <c r="AG20" s="76">
        <f>IF($AC20-$AE20&gt;0,1,0)</f>
        <v>0</v>
      </c>
      <c r="AH20" s="65" t="s">
        <v>27</v>
      </c>
      <c r="AI20" s="77">
        <f>IF($AC20-$AE20&lt;0,1,0)</f>
        <v>0</v>
      </c>
      <c r="AJ20" s="78"/>
      <c r="AK20" s="78"/>
      <c r="AL20" s="78"/>
      <c r="AN20" s="7"/>
      <c r="AO20" s="18"/>
    </row>
    <row r="21" spans="1:41" ht="14.25" customHeight="1" outlineLevel="1">
      <c r="A21" s="15"/>
      <c r="E21" s="78"/>
      <c r="F21" s="78"/>
      <c r="G21" s="78"/>
      <c r="H21" s="80"/>
      <c r="I21" s="81"/>
      <c r="J21" s="82"/>
      <c r="K21" s="70"/>
      <c r="L21" s="80"/>
      <c r="M21" s="81"/>
      <c r="N21" s="82"/>
      <c r="O21" s="70"/>
      <c r="P21" s="80"/>
      <c r="Q21" s="81"/>
      <c r="R21" s="82"/>
      <c r="S21" s="71"/>
      <c r="T21" s="80"/>
      <c r="U21" s="81"/>
      <c r="V21" s="82"/>
      <c r="W21" s="71"/>
      <c r="X21" s="80"/>
      <c r="Y21" s="81"/>
      <c r="Z21" s="82"/>
      <c r="AA21" s="70"/>
      <c r="AB21" s="70"/>
      <c r="AC21" s="72"/>
      <c r="AD21" s="73"/>
      <c r="AE21" s="74"/>
      <c r="AF21" s="75"/>
      <c r="AG21" s="76"/>
      <c r="AH21" s="66"/>
      <c r="AI21" s="77"/>
      <c r="AJ21" s="78"/>
      <c r="AK21" s="78"/>
      <c r="AL21" s="78"/>
      <c r="AO21" s="18"/>
    </row>
    <row r="22" spans="1:41" ht="14.25" customHeight="1" outlineLevel="1">
      <c r="A22" s="15" t="s">
        <v>8</v>
      </c>
      <c r="C22" s="1" t="str">
        <f>CONCATENATE(E10,"  -  ",E13)</f>
        <v>Oksanen Jannika, LPTS  -  Erkheikki Sofia, PT Espoo</v>
      </c>
      <c r="E22" s="78"/>
      <c r="F22" s="78"/>
      <c r="G22" s="78"/>
      <c r="H22" s="63">
        <v>9</v>
      </c>
      <c r="I22" s="69" t="s">
        <v>27</v>
      </c>
      <c r="J22" s="64">
        <v>11</v>
      </c>
      <c r="K22" s="70"/>
      <c r="L22" s="63">
        <v>10</v>
      </c>
      <c r="M22" s="69" t="s">
        <v>27</v>
      </c>
      <c r="N22" s="64">
        <v>12</v>
      </c>
      <c r="O22" s="70"/>
      <c r="P22" s="63">
        <v>11</v>
      </c>
      <c r="Q22" s="69" t="s">
        <v>27</v>
      </c>
      <c r="R22" s="64">
        <v>5</v>
      </c>
      <c r="S22" s="71"/>
      <c r="T22" s="63">
        <v>11</v>
      </c>
      <c r="U22" s="69" t="s">
        <v>27</v>
      </c>
      <c r="V22" s="64">
        <v>9</v>
      </c>
      <c r="W22" s="71"/>
      <c r="X22" s="63">
        <v>11</v>
      </c>
      <c r="Y22" s="69" t="s">
        <v>27</v>
      </c>
      <c r="Z22" s="64">
        <v>5</v>
      </c>
      <c r="AA22" s="70"/>
      <c r="AB22" s="70"/>
      <c r="AC22" s="72">
        <f>IF($H22-$J22&gt;0,1,0)+IF($L22-$N22&gt;0,1,0)+IF($P22-$R22&gt;0,1,0)+IF($T22-$V22&gt;0,1,0)+IF($X22-$Z22&gt;0,1,0)</f>
        <v>3</v>
      </c>
      <c r="AD22" s="73" t="s">
        <v>27</v>
      </c>
      <c r="AE22" s="74">
        <f>IF($H22-$J22&lt;0,1,0)+IF($L22-$N22&lt;0,1,0)+IF($P22-$R22&lt;0,1,0)+IF($T22-$V22&lt;0,1,0)+IF($X22-$Z22&lt;0,1,0)</f>
        <v>2</v>
      </c>
      <c r="AF22" s="75"/>
      <c r="AG22" s="76">
        <f>IF($AC22-$AE22&gt;0,1,0)</f>
        <v>1</v>
      </c>
      <c r="AH22" s="65" t="s">
        <v>27</v>
      </c>
      <c r="AI22" s="77">
        <f>IF($AC22-$AE22&lt;0,1,0)</f>
        <v>0</v>
      </c>
      <c r="AJ22" s="78"/>
      <c r="AK22" s="78"/>
      <c r="AL22" s="78"/>
      <c r="AN22" s="7"/>
      <c r="AO22" s="18"/>
    </row>
    <row r="23" spans="1:41" ht="14.25" customHeight="1" outlineLevel="1">
      <c r="A23" s="15" t="s">
        <v>9</v>
      </c>
      <c r="C23" s="1" t="str">
        <f>CONCATENATE(E11,"  -  ",E15)</f>
        <v>Eriksson Pinja, MBF  -  </v>
      </c>
      <c r="E23" s="78"/>
      <c r="F23" s="78"/>
      <c r="G23" s="78"/>
      <c r="H23" s="63"/>
      <c r="I23" s="69" t="s">
        <v>27</v>
      </c>
      <c r="J23" s="64"/>
      <c r="K23" s="70"/>
      <c r="L23" s="63"/>
      <c r="M23" s="69" t="s">
        <v>27</v>
      </c>
      <c r="N23" s="64"/>
      <c r="O23" s="70"/>
      <c r="P23" s="63"/>
      <c r="Q23" s="69" t="s">
        <v>27</v>
      </c>
      <c r="R23" s="64"/>
      <c r="S23" s="71"/>
      <c r="T23" s="63"/>
      <c r="U23" s="69" t="s">
        <v>27</v>
      </c>
      <c r="V23" s="64"/>
      <c r="W23" s="71"/>
      <c r="X23" s="63"/>
      <c r="Y23" s="69" t="s">
        <v>27</v>
      </c>
      <c r="Z23" s="64"/>
      <c r="AA23" s="70"/>
      <c r="AB23" s="70"/>
      <c r="AC23" s="72">
        <f>IF($H23-$J23&gt;0,1,0)+IF($L23-$N23&gt;0,1,0)+IF($P23-$R23&gt;0,1,0)+IF($T23-$V23&gt;0,1,0)+IF($X23-$Z23&gt;0,1,0)</f>
        <v>0</v>
      </c>
      <c r="AD23" s="73" t="s">
        <v>27</v>
      </c>
      <c r="AE23" s="74">
        <f>IF($H23-$J23&lt;0,1,0)+IF($L23-$N23&lt;0,1,0)+IF($P23-$R23&lt;0,1,0)+IF($T23-$V23&lt;0,1,0)+IF($X23-$Z23&lt;0,1,0)</f>
        <v>0</v>
      </c>
      <c r="AF23" s="75"/>
      <c r="AG23" s="76">
        <f>IF($AC23-$AE23&gt;0,1,0)</f>
        <v>0</v>
      </c>
      <c r="AH23" s="65" t="s">
        <v>27</v>
      </c>
      <c r="AI23" s="77">
        <f>IF($AC23-$AE23&lt;0,1,0)</f>
        <v>0</v>
      </c>
      <c r="AJ23" s="78"/>
      <c r="AK23" s="78"/>
      <c r="AL23" s="78"/>
      <c r="AN23" s="7"/>
      <c r="AO23" s="18"/>
    </row>
    <row r="24" spans="1:41" ht="14.25" customHeight="1" outlineLevel="1">
      <c r="A24" s="15" t="s">
        <v>10</v>
      </c>
      <c r="C24" s="1" t="str">
        <f>CONCATENATE(E12,"  -  ",E14)</f>
        <v>Luo Yumo, TIP-70  -  Eriksson Sofie, ParPi</v>
      </c>
      <c r="E24" s="78"/>
      <c r="F24" s="78"/>
      <c r="G24" s="78"/>
      <c r="H24" s="63">
        <v>11</v>
      </c>
      <c r="I24" s="69" t="s">
        <v>27</v>
      </c>
      <c r="J24" s="64">
        <v>3</v>
      </c>
      <c r="K24" s="70"/>
      <c r="L24" s="63">
        <v>11</v>
      </c>
      <c r="M24" s="69" t="s">
        <v>27</v>
      </c>
      <c r="N24" s="64">
        <v>4</v>
      </c>
      <c r="O24" s="70"/>
      <c r="P24" s="63">
        <v>12</v>
      </c>
      <c r="Q24" s="69" t="s">
        <v>27</v>
      </c>
      <c r="R24" s="64">
        <v>10</v>
      </c>
      <c r="S24" s="71"/>
      <c r="T24" s="63"/>
      <c r="U24" s="69" t="s">
        <v>27</v>
      </c>
      <c r="V24" s="64"/>
      <c r="W24" s="71"/>
      <c r="X24" s="63"/>
      <c r="Y24" s="69" t="s">
        <v>27</v>
      </c>
      <c r="Z24" s="64"/>
      <c r="AA24" s="70"/>
      <c r="AB24" s="70"/>
      <c r="AC24" s="72">
        <f>IF($H24-$J24&gt;0,1,0)+IF($L24-$N24&gt;0,1,0)+IF($P24-$R24&gt;0,1,0)+IF($T24-$V24&gt;0,1,0)+IF($X24-$Z24&gt;0,1,0)</f>
        <v>3</v>
      </c>
      <c r="AD24" s="73" t="s">
        <v>27</v>
      </c>
      <c r="AE24" s="74">
        <f>IF($H24-$J24&lt;0,1,0)+IF($L24-$N24&lt;0,1,0)+IF($P24-$R24&lt;0,1,0)+IF($T24-$V24&lt;0,1,0)+IF($X24-$Z24&lt;0,1,0)</f>
        <v>0</v>
      </c>
      <c r="AF24" s="75"/>
      <c r="AG24" s="76">
        <f>IF($AC24-$AE24&gt;0,1,0)</f>
        <v>1</v>
      </c>
      <c r="AH24" s="65" t="s">
        <v>27</v>
      </c>
      <c r="AI24" s="77">
        <f>IF($AC24-$AE24&lt;0,1,0)</f>
        <v>0</v>
      </c>
      <c r="AJ24" s="78"/>
      <c r="AK24" s="78"/>
      <c r="AL24" s="78"/>
      <c r="AN24" s="7"/>
      <c r="AO24" s="18"/>
    </row>
    <row r="25" spans="1:41" ht="14.25" customHeight="1" outlineLevel="1">
      <c r="A25" s="15"/>
      <c r="E25" s="78"/>
      <c r="F25" s="78"/>
      <c r="G25" s="78"/>
      <c r="H25" s="80"/>
      <c r="I25" s="81"/>
      <c r="J25" s="82"/>
      <c r="K25" s="70"/>
      <c r="L25" s="80"/>
      <c r="M25" s="81"/>
      <c r="N25" s="82"/>
      <c r="O25" s="70"/>
      <c r="P25" s="80"/>
      <c r="Q25" s="81"/>
      <c r="R25" s="82"/>
      <c r="S25" s="71"/>
      <c r="T25" s="80"/>
      <c r="U25" s="81"/>
      <c r="V25" s="82"/>
      <c r="W25" s="71"/>
      <c r="X25" s="80"/>
      <c r="Y25" s="81"/>
      <c r="Z25" s="82"/>
      <c r="AA25" s="70"/>
      <c r="AB25" s="70"/>
      <c r="AC25" s="72"/>
      <c r="AD25" s="73"/>
      <c r="AE25" s="74"/>
      <c r="AF25" s="75"/>
      <c r="AG25" s="76"/>
      <c r="AH25" s="66"/>
      <c r="AI25" s="77"/>
      <c r="AJ25" s="78"/>
      <c r="AK25" s="78"/>
      <c r="AL25" s="78"/>
      <c r="AO25" s="18"/>
    </row>
    <row r="26" spans="1:41" ht="14.25" customHeight="1" outlineLevel="1">
      <c r="A26" s="15" t="s">
        <v>12</v>
      </c>
      <c r="C26" s="1" t="str">
        <f>CONCATENATE(E10,"  -  ",E12)</f>
        <v>Oksanen Jannika, LPTS  -  Luo Yumo, TIP-70</v>
      </c>
      <c r="E26" s="78"/>
      <c r="F26" s="78"/>
      <c r="G26" s="78"/>
      <c r="H26" s="63">
        <v>11</v>
      </c>
      <c r="I26" s="69" t="s">
        <v>27</v>
      </c>
      <c r="J26" s="64">
        <v>7</v>
      </c>
      <c r="K26" s="70"/>
      <c r="L26" s="63">
        <v>8</v>
      </c>
      <c r="M26" s="69" t="s">
        <v>27</v>
      </c>
      <c r="N26" s="64">
        <v>11</v>
      </c>
      <c r="O26" s="70"/>
      <c r="P26" s="63">
        <v>11</v>
      </c>
      <c r="Q26" s="69" t="s">
        <v>27</v>
      </c>
      <c r="R26" s="64">
        <v>8</v>
      </c>
      <c r="S26" s="71"/>
      <c r="T26" s="63">
        <v>11</v>
      </c>
      <c r="U26" s="69" t="s">
        <v>27</v>
      </c>
      <c r="V26" s="64">
        <v>3</v>
      </c>
      <c r="W26" s="71"/>
      <c r="X26" s="63"/>
      <c r="Y26" s="69" t="s">
        <v>27</v>
      </c>
      <c r="Z26" s="64"/>
      <c r="AA26" s="70"/>
      <c r="AB26" s="70"/>
      <c r="AC26" s="72">
        <f>IF($H26-$J26&gt;0,1,0)+IF($L26-$N26&gt;0,1,0)+IF($P26-$R26&gt;0,1,0)+IF($T26-$V26&gt;0,1,0)+IF($X26-$Z26&gt;0,1,0)</f>
        <v>3</v>
      </c>
      <c r="AD26" s="73" t="s">
        <v>27</v>
      </c>
      <c r="AE26" s="74">
        <f>IF($H26-$J26&lt;0,1,0)+IF($L26-$N26&lt;0,1,0)+IF($P26-$R26&lt;0,1,0)+IF($T26-$V26&lt;0,1,0)+IF($X26-$Z26&lt;0,1,0)</f>
        <v>1</v>
      </c>
      <c r="AF26" s="75"/>
      <c r="AG26" s="76">
        <f>IF($AC26-$AE26&gt;0,1,0)</f>
        <v>1</v>
      </c>
      <c r="AH26" s="65" t="s">
        <v>27</v>
      </c>
      <c r="AI26" s="77">
        <f>IF($AC26-$AE26&lt;0,1,0)</f>
        <v>0</v>
      </c>
      <c r="AJ26" s="78"/>
      <c r="AK26" s="78"/>
      <c r="AL26" s="78"/>
      <c r="AN26" s="7"/>
      <c r="AO26" s="18"/>
    </row>
    <row r="27" spans="1:41" ht="14.25" customHeight="1" outlineLevel="1">
      <c r="A27" s="15" t="s">
        <v>13</v>
      </c>
      <c r="C27" s="1" t="str">
        <f>CONCATENATE(E11,"  -  ",E14)</f>
        <v>Eriksson Pinja, MBF  -  Eriksson Sofie, ParPi</v>
      </c>
      <c r="E27" s="78"/>
      <c r="F27" s="78"/>
      <c r="G27" s="78"/>
      <c r="H27" s="63">
        <v>11</v>
      </c>
      <c r="I27" s="69" t="s">
        <v>27</v>
      </c>
      <c r="J27" s="64">
        <v>5</v>
      </c>
      <c r="K27" s="70"/>
      <c r="L27" s="63">
        <v>11</v>
      </c>
      <c r="M27" s="69" t="s">
        <v>27</v>
      </c>
      <c r="N27" s="64">
        <v>6</v>
      </c>
      <c r="O27" s="70"/>
      <c r="P27" s="63">
        <v>6</v>
      </c>
      <c r="Q27" s="69" t="s">
        <v>27</v>
      </c>
      <c r="R27" s="64">
        <v>11</v>
      </c>
      <c r="S27" s="71"/>
      <c r="T27" s="63">
        <v>11</v>
      </c>
      <c r="U27" s="69" t="s">
        <v>27</v>
      </c>
      <c r="V27" s="64">
        <v>4</v>
      </c>
      <c r="W27" s="71"/>
      <c r="X27" s="63"/>
      <c r="Y27" s="69" t="s">
        <v>27</v>
      </c>
      <c r="Z27" s="64"/>
      <c r="AA27" s="70"/>
      <c r="AB27" s="70"/>
      <c r="AC27" s="72">
        <f>IF($H27-$J27&gt;0,1,0)+IF($L27-$N27&gt;0,1,0)+IF($P27-$R27&gt;0,1,0)+IF($T27-$V27&gt;0,1,0)+IF($X27-$Z27&gt;0,1,0)</f>
        <v>3</v>
      </c>
      <c r="AD27" s="73" t="s">
        <v>27</v>
      </c>
      <c r="AE27" s="74">
        <f>IF($H27-$J27&lt;0,1,0)+IF($L27-$N27&lt;0,1,0)+IF($P27-$R27&lt;0,1,0)+IF($T27-$V27&lt;0,1,0)+IF($X27-$Z27&lt;0,1,0)</f>
        <v>1</v>
      </c>
      <c r="AF27" s="75"/>
      <c r="AG27" s="76">
        <f>IF($AC27-$AE27&gt;0,1,0)</f>
        <v>1</v>
      </c>
      <c r="AH27" s="65" t="s">
        <v>27</v>
      </c>
      <c r="AI27" s="77">
        <f>IF($AC27-$AE27&lt;0,1,0)</f>
        <v>0</v>
      </c>
      <c r="AJ27" s="78"/>
      <c r="AK27" s="78"/>
      <c r="AL27" s="78"/>
      <c r="AN27" s="7"/>
      <c r="AO27" s="18"/>
    </row>
    <row r="28" spans="1:41" ht="14.25" customHeight="1" outlineLevel="1">
      <c r="A28" s="15" t="s">
        <v>14</v>
      </c>
      <c r="C28" s="1" t="str">
        <f>CONCATENATE(E13,"  -  ",E15)</f>
        <v>Erkheikki Sofia, PT Espoo  -  </v>
      </c>
      <c r="E28" s="78"/>
      <c r="F28" s="78"/>
      <c r="G28" s="78"/>
      <c r="H28" s="63"/>
      <c r="I28" s="69" t="s">
        <v>27</v>
      </c>
      <c r="J28" s="64"/>
      <c r="K28" s="70"/>
      <c r="L28" s="63"/>
      <c r="M28" s="69" t="s">
        <v>27</v>
      </c>
      <c r="N28" s="64"/>
      <c r="O28" s="70"/>
      <c r="P28" s="63"/>
      <c r="Q28" s="69" t="s">
        <v>27</v>
      </c>
      <c r="R28" s="64"/>
      <c r="S28" s="71"/>
      <c r="T28" s="63"/>
      <c r="U28" s="69" t="s">
        <v>27</v>
      </c>
      <c r="V28" s="64"/>
      <c r="W28" s="71"/>
      <c r="X28" s="63"/>
      <c r="Y28" s="69" t="s">
        <v>27</v>
      </c>
      <c r="Z28" s="64"/>
      <c r="AA28" s="70"/>
      <c r="AB28" s="70"/>
      <c r="AC28" s="72">
        <f>IF($H28-$J28&gt;0,1,0)+IF($L28-$N28&gt;0,1,0)+IF($P28-$R28&gt;0,1,0)+IF($T28-$V28&gt;0,1,0)+IF($X28-$Z28&gt;0,1,0)</f>
        <v>0</v>
      </c>
      <c r="AD28" s="73" t="s">
        <v>27</v>
      </c>
      <c r="AE28" s="74">
        <f>IF($H28-$J28&lt;0,1,0)+IF($L28-$N28&lt;0,1,0)+IF($P28-$R28&lt;0,1,0)+IF($T28-$V28&lt;0,1,0)+IF($X28-$Z28&lt;0,1,0)</f>
        <v>0</v>
      </c>
      <c r="AF28" s="75"/>
      <c r="AG28" s="76">
        <f>IF($AC28-$AE28&gt;0,1,0)</f>
        <v>0</v>
      </c>
      <c r="AH28" s="65" t="s">
        <v>27</v>
      </c>
      <c r="AI28" s="77">
        <f>IF($AC28-$AE28&lt;0,1,0)</f>
        <v>0</v>
      </c>
      <c r="AJ28" s="78"/>
      <c r="AK28" s="78"/>
      <c r="AL28" s="78"/>
      <c r="AN28" s="7"/>
      <c r="AO28" s="18"/>
    </row>
    <row r="29" spans="1:41" ht="14.25" customHeight="1" outlineLevel="1">
      <c r="A29" s="15"/>
      <c r="E29" s="78"/>
      <c r="F29" s="78"/>
      <c r="G29" s="78"/>
      <c r="H29" s="80"/>
      <c r="I29" s="81"/>
      <c r="J29" s="82"/>
      <c r="K29" s="70"/>
      <c r="L29" s="80"/>
      <c r="M29" s="81"/>
      <c r="N29" s="82"/>
      <c r="O29" s="70"/>
      <c r="P29" s="80"/>
      <c r="Q29" s="81"/>
      <c r="R29" s="82"/>
      <c r="S29" s="71"/>
      <c r="T29" s="80"/>
      <c r="U29" s="81"/>
      <c r="V29" s="82"/>
      <c r="W29" s="71"/>
      <c r="X29" s="80"/>
      <c r="Y29" s="81"/>
      <c r="Z29" s="82"/>
      <c r="AA29" s="70"/>
      <c r="AB29" s="70"/>
      <c r="AC29" s="72"/>
      <c r="AD29" s="73"/>
      <c r="AE29" s="74"/>
      <c r="AF29" s="75"/>
      <c r="AG29" s="76"/>
      <c r="AH29" s="66"/>
      <c r="AI29" s="77"/>
      <c r="AJ29" s="78"/>
      <c r="AK29" s="78"/>
      <c r="AL29" s="78"/>
      <c r="AO29" s="18"/>
    </row>
    <row r="30" spans="1:41" ht="14.25" customHeight="1" outlineLevel="1">
      <c r="A30" s="15" t="s">
        <v>16</v>
      </c>
      <c r="C30" s="1" t="str">
        <f>CONCATENATE(E10,"  -  ",E15)</f>
        <v>Oksanen Jannika, LPTS  -  </v>
      </c>
      <c r="E30" s="78"/>
      <c r="F30" s="78"/>
      <c r="G30" s="78"/>
      <c r="H30" s="63"/>
      <c r="I30" s="69" t="s">
        <v>27</v>
      </c>
      <c r="J30" s="64"/>
      <c r="K30" s="70"/>
      <c r="L30" s="63"/>
      <c r="M30" s="69" t="s">
        <v>27</v>
      </c>
      <c r="N30" s="64"/>
      <c r="O30" s="70"/>
      <c r="P30" s="63"/>
      <c r="Q30" s="69" t="s">
        <v>27</v>
      </c>
      <c r="R30" s="64"/>
      <c r="S30" s="71"/>
      <c r="T30" s="63"/>
      <c r="U30" s="69" t="s">
        <v>27</v>
      </c>
      <c r="V30" s="64"/>
      <c r="W30" s="71"/>
      <c r="X30" s="63"/>
      <c r="Y30" s="69" t="s">
        <v>27</v>
      </c>
      <c r="Z30" s="64"/>
      <c r="AA30" s="70"/>
      <c r="AB30" s="70"/>
      <c r="AC30" s="72">
        <f>IF($H30-$J30&gt;0,1,0)+IF($L30-$N30&gt;0,1,0)+IF($P30-$R30&gt;0,1,0)+IF($T30-$V30&gt;0,1,0)+IF($X30-$Z30&gt;0,1,0)</f>
        <v>0</v>
      </c>
      <c r="AD30" s="73" t="s">
        <v>27</v>
      </c>
      <c r="AE30" s="74">
        <f>IF($H30-$J30&lt;0,1,0)+IF($L30-$N30&lt;0,1,0)+IF($P30-$R30&lt;0,1,0)+IF($T30-$V30&lt;0,1,0)+IF($X30-$Z30&lt;0,1,0)</f>
        <v>0</v>
      </c>
      <c r="AF30" s="75"/>
      <c r="AG30" s="76">
        <f>IF($AC30-$AE30&gt;0,1,0)</f>
        <v>0</v>
      </c>
      <c r="AH30" s="65" t="s">
        <v>27</v>
      </c>
      <c r="AI30" s="77">
        <f>IF($AC30-$AE30&lt;0,1,0)</f>
        <v>0</v>
      </c>
      <c r="AJ30" s="78"/>
      <c r="AK30" s="78"/>
      <c r="AL30" s="78"/>
      <c r="AN30" s="7"/>
      <c r="AO30" s="18"/>
    </row>
    <row r="31" spans="1:41" ht="14.25" customHeight="1" outlineLevel="1">
      <c r="A31" s="15" t="s">
        <v>17</v>
      </c>
      <c r="C31" s="1" t="str">
        <f>CONCATENATE(E11,"  -  ",E12)</f>
        <v>Eriksson Pinja, MBF  -  Luo Yumo, TIP-70</v>
      </c>
      <c r="E31" s="78"/>
      <c r="F31" s="78"/>
      <c r="G31" s="78"/>
      <c r="H31" s="63">
        <v>5</v>
      </c>
      <c r="I31" s="69" t="s">
        <v>27</v>
      </c>
      <c r="J31" s="64">
        <v>11</v>
      </c>
      <c r="K31" s="70"/>
      <c r="L31" s="63">
        <v>6</v>
      </c>
      <c r="M31" s="69" t="s">
        <v>27</v>
      </c>
      <c r="N31" s="64">
        <v>11</v>
      </c>
      <c r="O31" s="70"/>
      <c r="P31" s="63">
        <v>6</v>
      </c>
      <c r="Q31" s="69" t="s">
        <v>27</v>
      </c>
      <c r="R31" s="64">
        <v>11</v>
      </c>
      <c r="S31" s="71"/>
      <c r="T31" s="63"/>
      <c r="U31" s="69" t="s">
        <v>27</v>
      </c>
      <c r="V31" s="64"/>
      <c r="W31" s="71"/>
      <c r="X31" s="63"/>
      <c r="Y31" s="69" t="s">
        <v>27</v>
      </c>
      <c r="Z31" s="64"/>
      <c r="AA31" s="70"/>
      <c r="AB31" s="70"/>
      <c r="AC31" s="72">
        <f>IF($H31-$J31&gt;0,1,0)+IF($L31-$N31&gt;0,1,0)+IF($P31-$R31&gt;0,1,0)+IF($T31-$V31&gt;0,1,0)+IF($X31-$Z31&gt;0,1,0)</f>
        <v>0</v>
      </c>
      <c r="AD31" s="73" t="s">
        <v>27</v>
      </c>
      <c r="AE31" s="74">
        <f>IF($H31-$J31&lt;0,1,0)+IF($L31-$N31&lt;0,1,0)+IF($P31-$R31&lt;0,1,0)+IF($T31-$V31&lt;0,1,0)+IF($X31-$Z31&lt;0,1,0)</f>
        <v>3</v>
      </c>
      <c r="AF31" s="75"/>
      <c r="AG31" s="76">
        <f>IF($AC31-$AE31&gt;0,1,0)</f>
        <v>0</v>
      </c>
      <c r="AH31" s="65" t="s">
        <v>27</v>
      </c>
      <c r="AI31" s="77">
        <f>IF($AC31-$AE31&lt;0,1,0)</f>
        <v>1</v>
      </c>
      <c r="AJ31" s="78"/>
      <c r="AK31" s="78"/>
      <c r="AL31" s="78"/>
      <c r="AN31" s="7"/>
      <c r="AO31" s="18"/>
    </row>
    <row r="32" spans="1:41" ht="14.25" customHeight="1" outlineLevel="1">
      <c r="A32" s="15" t="s">
        <v>18</v>
      </c>
      <c r="C32" s="1" t="str">
        <f>CONCATENATE(E13,"  -  ",E14)</f>
        <v>Erkheikki Sofia, PT Espoo  -  Eriksson Sofie, ParPi</v>
      </c>
      <c r="E32" s="78"/>
      <c r="F32" s="78"/>
      <c r="G32" s="78"/>
      <c r="H32" s="63">
        <v>11</v>
      </c>
      <c r="I32" s="69" t="s">
        <v>27</v>
      </c>
      <c r="J32" s="64">
        <v>7</v>
      </c>
      <c r="K32" s="70"/>
      <c r="L32" s="63">
        <v>7</v>
      </c>
      <c r="M32" s="69" t="s">
        <v>27</v>
      </c>
      <c r="N32" s="64">
        <v>11</v>
      </c>
      <c r="O32" s="70"/>
      <c r="P32" s="63">
        <v>11</v>
      </c>
      <c r="Q32" s="69" t="s">
        <v>27</v>
      </c>
      <c r="R32" s="64">
        <v>7</v>
      </c>
      <c r="S32" s="71"/>
      <c r="T32" s="63">
        <v>11</v>
      </c>
      <c r="U32" s="69" t="s">
        <v>27</v>
      </c>
      <c r="V32" s="64">
        <v>5</v>
      </c>
      <c r="W32" s="71"/>
      <c r="X32" s="63"/>
      <c r="Y32" s="69" t="s">
        <v>27</v>
      </c>
      <c r="Z32" s="64"/>
      <c r="AA32" s="70"/>
      <c r="AB32" s="70"/>
      <c r="AC32" s="72">
        <f>IF($H32-$J32&gt;0,1,0)+IF($L32-$N32&gt;0,1,0)+IF($P32-$R32&gt;0,1,0)+IF($T32-$V32&gt;0,1,0)+IF($X32-$Z32&gt;0,1,0)</f>
        <v>3</v>
      </c>
      <c r="AD32" s="73" t="s">
        <v>27</v>
      </c>
      <c r="AE32" s="74">
        <f>IF($H32-$J32&lt;0,1,0)+IF($L32-$N32&lt;0,1,0)+IF($P32-$R32&lt;0,1,0)+IF($T32-$V32&lt;0,1,0)+IF($X32-$Z32&lt;0,1,0)</f>
        <v>1</v>
      </c>
      <c r="AF32" s="75"/>
      <c r="AG32" s="76">
        <f>IF($AC32-$AE32&gt;0,1,0)</f>
        <v>1</v>
      </c>
      <c r="AH32" s="65" t="s">
        <v>27</v>
      </c>
      <c r="AI32" s="77">
        <f>IF($AC32-$AE32&lt;0,1,0)</f>
        <v>0</v>
      </c>
      <c r="AJ32" s="78"/>
      <c r="AK32" s="78"/>
      <c r="AL32" s="78"/>
      <c r="AN32" s="7"/>
      <c r="AO32" s="18"/>
    </row>
    <row r="33" spans="1:41" ht="14.25" customHeight="1" outlineLevel="1">
      <c r="A33" s="15"/>
      <c r="E33" s="78"/>
      <c r="F33" s="78"/>
      <c r="G33" s="78"/>
      <c r="H33" s="80"/>
      <c r="I33" s="81"/>
      <c r="J33" s="82"/>
      <c r="K33" s="70"/>
      <c r="L33" s="80"/>
      <c r="M33" s="81"/>
      <c r="N33" s="82"/>
      <c r="O33" s="70"/>
      <c r="P33" s="80"/>
      <c r="Q33" s="81"/>
      <c r="R33" s="82"/>
      <c r="S33" s="71"/>
      <c r="T33" s="80"/>
      <c r="U33" s="81"/>
      <c r="V33" s="82"/>
      <c r="W33" s="71"/>
      <c r="X33" s="80"/>
      <c r="Y33" s="81"/>
      <c r="Z33" s="82"/>
      <c r="AA33" s="70"/>
      <c r="AB33" s="70"/>
      <c r="AC33" s="72"/>
      <c r="AD33" s="73"/>
      <c r="AE33" s="74"/>
      <c r="AF33" s="75"/>
      <c r="AG33" s="76"/>
      <c r="AH33" s="66"/>
      <c r="AI33" s="77"/>
      <c r="AJ33" s="78"/>
      <c r="AK33" s="78"/>
      <c r="AL33" s="78"/>
      <c r="AO33" s="18"/>
    </row>
    <row r="34" spans="1:41" ht="14.25" customHeight="1" outlineLevel="1">
      <c r="A34" s="15" t="s">
        <v>20</v>
      </c>
      <c r="C34" s="1" t="str">
        <f>CONCATENATE(E10,"  -  ",E11)</f>
        <v>Oksanen Jannika, LPTS  -  Eriksson Pinja, MBF</v>
      </c>
      <c r="E34" s="78"/>
      <c r="F34" s="78"/>
      <c r="G34" s="78"/>
      <c r="H34" s="63">
        <v>11</v>
      </c>
      <c r="I34" s="69" t="s">
        <v>27</v>
      </c>
      <c r="J34" s="64">
        <v>7</v>
      </c>
      <c r="K34" s="70"/>
      <c r="L34" s="63">
        <v>5</v>
      </c>
      <c r="M34" s="69" t="s">
        <v>27</v>
      </c>
      <c r="N34" s="64">
        <v>11</v>
      </c>
      <c r="O34" s="70"/>
      <c r="P34" s="63">
        <v>11</v>
      </c>
      <c r="Q34" s="69" t="s">
        <v>27</v>
      </c>
      <c r="R34" s="64">
        <v>6</v>
      </c>
      <c r="S34" s="71"/>
      <c r="T34" s="63">
        <v>8</v>
      </c>
      <c r="U34" s="69" t="s">
        <v>27</v>
      </c>
      <c r="V34" s="64">
        <v>11</v>
      </c>
      <c r="W34" s="71"/>
      <c r="X34" s="63">
        <v>11</v>
      </c>
      <c r="Y34" s="69" t="s">
        <v>27</v>
      </c>
      <c r="Z34" s="64">
        <v>6</v>
      </c>
      <c r="AA34" s="70"/>
      <c r="AB34" s="70"/>
      <c r="AC34" s="72">
        <f>IF($H34-$J34&gt;0,1,0)+IF($L34-$N34&gt;0,1,0)+IF($P34-$R34&gt;0,1,0)+IF($T34-$V34&gt;0,1,0)+IF($X34-$Z34&gt;0,1,0)</f>
        <v>3</v>
      </c>
      <c r="AD34" s="73" t="s">
        <v>27</v>
      </c>
      <c r="AE34" s="74">
        <f>IF($H34-$J34&lt;0,1,0)+IF($L34-$N34&lt;0,1,0)+IF($P34-$R34&lt;0,1,0)+IF($T34-$V34&lt;0,1,0)+IF($X34-$Z34&lt;0,1,0)</f>
        <v>2</v>
      </c>
      <c r="AF34" s="75"/>
      <c r="AG34" s="76">
        <f>IF($AC34-$AE34&gt;0,1,0)</f>
        <v>1</v>
      </c>
      <c r="AH34" s="65" t="s">
        <v>27</v>
      </c>
      <c r="AI34" s="77">
        <f>IF($AC34-$AE34&lt;0,1,0)</f>
        <v>0</v>
      </c>
      <c r="AJ34" s="78"/>
      <c r="AK34" s="78"/>
      <c r="AL34" s="78"/>
      <c r="AN34" s="7"/>
      <c r="AO34" s="18"/>
    </row>
    <row r="35" spans="1:41" ht="14.25" customHeight="1" outlineLevel="1">
      <c r="A35" s="15" t="s">
        <v>21</v>
      </c>
      <c r="C35" s="1" t="str">
        <f>CONCATENATE(E12,"  -  ",E13)</f>
        <v>Luo Yumo, TIP-70  -  Erkheikki Sofia, PT Espoo</v>
      </c>
      <c r="E35" s="78"/>
      <c r="F35" s="78"/>
      <c r="G35" s="78"/>
      <c r="H35" s="63">
        <v>11</v>
      </c>
      <c r="I35" s="69" t="s">
        <v>27</v>
      </c>
      <c r="J35" s="64">
        <v>6</v>
      </c>
      <c r="K35" s="70"/>
      <c r="L35" s="63">
        <v>11</v>
      </c>
      <c r="M35" s="69" t="s">
        <v>27</v>
      </c>
      <c r="N35" s="64">
        <v>8</v>
      </c>
      <c r="O35" s="70"/>
      <c r="P35" s="63">
        <v>11</v>
      </c>
      <c r="Q35" s="69" t="s">
        <v>27</v>
      </c>
      <c r="R35" s="64">
        <v>6</v>
      </c>
      <c r="S35" s="71"/>
      <c r="T35" s="63"/>
      <c r="U35" s="69" t="s">
        <v>27</v>
      </c>
      <c r="V35" s="64"/>
      <c r="W35" s="71"/>
      <c r="X35" s="63"/>
      <c r="Y35" s="69" t="s">
        <v>27</v>
      </c>
      <c r="Z35" s="64"/>
      <c r="AA35" s="70"/>
      <c r="AB35" s="70"/>
      <c r="AC35" s="72">
        <f>IF($H35-$J35&gt;0,1,0)+IF($L35-$N35&gt;0,1,0)+IF($P35-$R35&gt;0,1,0)+IF($T35-$V35&gt;0,1,0)+IF($X35-$Z35&gt;0,1,0)</f>
        <v>3</v>
      </c>
      <c r="AD35" s="73" t="s">
        <v>27</v>
      </c>
      <c r="AE35" s="74">
        <f>IF($H35-$J35&lt;0,1,0)+IF($L35-$N35&lt;0,1,0)+IF($P35-$R35&lt;0,1,0)+IF($T35-$V35&lt;0,1,0)+IF($X35-$Z35&lt;0,1,0)</f>
        <v>0</v>
      </c>
      <c r="AF35" s="75"/>
      <c r="AG35" s="76">
        <f>IF($AC35-$AE35&gt;0,1,0)</f>
        <v>1</v>
      </c>
      <c r="AH35" s="65" t="s">
        <v>27</v>
      </c>
      <c r="AI35" s="77">
        <f>IF($AC35-$AE35&lt;0,1,0)</f>
        <v>0</v>
      </c>
      <c r="AJ35" s="78"/>
      <c r="AK35" s="78"/>
      <c r="AL35" s="78"/>
      <c r="AN35" s="7"/>
      <c r="AO35" s="18"/>
    </row>
    <row r="36" spans="1:41" ht="14.25" customHeight="1" outlineLevel="1">
      <c r="A36" s="15" t="s">
        <v>22</v>
      </c>
      <c r="C36" s="1" t="str">
        <f>CONCATENATE(E14,"  -  ",E15)</f>
        <v>Eriksson Sofie, ParPi  -  </v>
      </c>
      <c r="E36" s="78"/>
      <c r="F36" s="78"/>
      <c r="G36" s="78"/>
      <c r="H36" s="63"/>
      <c r="I36" s="69" t="s">
        <v>27</v>
      </c>
      <c r="J36" s="64"/>
      <c r="K36" s="70"/>
      <c r="L36" s="63"/>
      <c r="M36" s="69" t="s">
        <v>27</v>
      </c>
      <c r="N36" s="64"/>
      <c r="O36" s="70"/>
      <c r="P36" s="63"/>
      <c r="Q36" s="69" t="s">
        <v>27</v>
      </c>
      <c r="R36" s="64"/>
      <c r="S36" s="71"/>
      <c r="T36" s="63"/>
      <c r="U36" s="69" t="s">
        <v>27</v>
      </c>
      <c r="V36" s="64"/>
      <c r="W36" s="71"/>
      <c r="X36" s="63"/>
      <c r="Y36" s="69" t="s">
        <v>27</v>
      </c>
      <c r="Z36" s="64"/>
      <c r="AA36" s="70"/>
      <c r="AB36" s="70"/>
      <c r="AC36" s="83">
        <f>IF($H36-$J36&gt;0,1,0)+IF($L36-$N36&gt;0,1,0)+IF($P36-$R36&gt;0,1,0)+IF($T36-$V36&gt;0,1,0)+IF($X36-$Z36&gt;0,1,0)</f>
        <v>0</v>
      </c>
      <c r="AD36" s="84" t="s">
        <v>27</v>
      </c>
      <c r="AE36" s="85">
        <f>IF($H36-$J36&lt;0,1,0)+IF($L36-$N36&lt;0,1,0)+IF($P36-$R36&lt;0,1,0)+IF($T36-$V36&lt;0,1,0)+IF($X36-$Z36&lt;0,1,0)</f>
        <v>0</v>
      </c>
      <c r="AF36" s="75"/>
      <c r="AG36" s="86">
        <f>IF($AC36-$AE36&gt;0,1,0)</f>
        <v>0</v>
      </c>
      <c r="AH36" s="67" t="s">
        <v>27</v>
      </c>
      <c r="AI36" s="87">
        <f>IF($AC36-$AE36&lt;0,1,0)</f>
        <v>0</v>
      </c>
      <c r="AJ36" s="78"/>
      <c r="AK36" s="78"/>
      <c r="AL36" s="78"/>
      <c r="AN36" s="7"/>
      <c r="AO36" s="18"/>
    </row>
    <row r="37" spans="1:38" ht="14.25" customHeight="1" outlineLevel="1">
      <c r="A37" s="15"/>
      <c r="E37" s="78"/>
      <c r="F37" s="78"/>
      <c r="G37" s="78"/>
      <c r="H37" s="88"/>
      <c r="I37" s="88"/>
      <c r="J37" s="88"/>
      <c r="K37" s="88"/>
      <c r="L37" s="88"/>
      <c r="M37" s="88"/>
      <c r="N37" s="88"/>
      <c r="O37" s="88"/>
      <c r="P37" s="88"/>
      <c r="Q37" s="89"/>
      <c r="R37" s="90"/>
      <c r="S37" s="90"/>
      <c r="T37" s="90"/>
      <c r="U37" s="90"/>
      <c r="V37" s="78"/>
      <c r="W37" s="78"/>
      <c r="X37" s="78"/>
      <c r="Y37" s="78"/>
      <c r="Z37" s="78"/>
      <c r="AA37" s="78"/>
      <c r="AB37" s="78"/>
      <c r="AC37" s="78"/>
      <c r="AD37" s="88"/>
      <c r="AE37" s="88"/>
      <c r="AF37" s="88"/>
      <c r="AG37" s="88"/>
      <c r="AH37" s="78"/>
      <c r="AI37" s="78"/>
      <c r="AJ37" s="78"/>
      <c r="AK37" s="78"/>
      <c r="AL37" s="78"/>
    </row>
  </sheetData>
  <sheetProtection/>
  <mergeCells count="42">
    <mergeCell ref="Z9:AD9"/>
    <mergeCell ref="AE9:AI9"/>
    <mergeCell ref="Z10:AD10"/>
    <mergeCell ref="AE10:AI10"/>
    <mergeCell ref="F9:J9"/>
    <mergeCell ref="K9:O9"/>
    <mergeCell ref="F10:J10"/>
    <mergeCell ref="K10:O10"/>
    <mergeCell ref="P10:T10"/>
    <mergeCell ref="U10:Y10"/>
    <mergeCell ref="P9:T9"/>
    <mergeCell ref="U9:Y9"/>
    <mergeCell ref="F11:J11"/>
    <mergeCell ref="K11:O11"/>
    <mergeCell ref="P11:T11"/>
    <mergeCell ref="U11:Y11"/>
    <mergeCell ref="F12:J12"/>
    <mergeCell ref="K12:O12"/>
    <mergeCell ref="P12:T12"/>
    <mergeCell ref="U12:Y12"/>
    <mergeCell ref="F13:J13"/>
    <mergeCell ref="K13:O13"/>
    <mergeCell ref="Z11:AD11"/>
    <mergeCell ref="AE11:AI11"/>
    <mergeCell ref="Z12:AD12"/>
    <mergeCell ref="AE12:AI12"/>
    <mergeCell ref="Z14:AD14"/>
    <mergeCell ref="AE14:AI14"/>
    <mergeCell ref="Z13:AD13"/>
    <mergeCell ref="AE13:AI13"/>
    <mergeCell ref="F14:J14"/>
    <mergeCell ref="K14:O14"/>
    <mergeCell ref="P14:T14"/>
    <mergeCell ref="U14:Y14"/>
    <mergeCell ref="P13:T13"/>
    <mergeCell ref="U13:Y13"/>
    <mergeCell ref="Z15:AD15"/>
    <mergeCell ref="AE15:AI15"/>
    <mergeCell ref="F15:J15"/>
    <mergeCell ref="K15:O15"/>
    <mergeCell ref="P15:T15"/>
    <mergeCell ref="U15:Y1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4"/>
  <sheetViews>
    <sheetView showGridLines="0" zoomScale="75" zoomScaleNormal="75" zoomScalePageLayoutView="0" workbookViewId="0" topLeftCell="A4">
      <selection activeCell="AB22" sqref="AB22"/>
    </sheetView>
  </sheetViews>
  <sheetFormatPr defaultColWidth="9.140625" defaultRowHeight="14.25" customHeight="1" outlineLevelCol="1"/>
  <cols>
    <col min="1" max="1" width="9.140625" style="1" customWidth="1"/>
    <col min="2" max="3" width="4.140625" style="1" customWidth="1" outlineLevel="1"/>
    <col min="4" max="4" width="3.421875" style="1" customWidth="1"/>
    <col min="5" max="5" width="4.7109375" style="1" bestFit="1" customWidth="1"/>
    <col min="6" max="6" width="53.57421875" style="1" customWidth="1"/>
    <col min="7" max="26" width="3.00390625" style="1" customWidth="1"/>
    <col min="27" max="31" width="2.8515625" style="1" customWidth="1"/>
    <col min="32" max="36" width="3.00390625" style="1" customWidth="1"/>
    <col min="37" max="41" width="14.421875" style="1" customWidth="1"/>
    <col min="42" max="16384" width="9.140625" style="1" customWidth="1"/>
  </cols>
  <sheetData>
    <row r="1" spans="4:36" ht="20.25">
      <c r="D1" s="8" t="s">
        <v>127</v>
      </c>
      <c r="AA1" s="19" t="s">
        <v>28</v>
      </c>
      <c r="AG1" s="19"/>
      <c r="AH1" s="19"/>
      <c r="AI1" s="19"/>
      <c r="AJ1" s="19"/>
    </row>
    <row r="2" spans="4:39" ht="18">
      <c r="D2" s="10" t="s">
        <v>26</v>
      </c>
      <c r="AA2" s="1" t="s">
        <v>3</v>
      </c>
      <c r="AH2" s="27" t="s">
        <v>12</v>
      </c>
      <c r="AK2" s="27" t="s">
        <v>5</v>
      </c>
      <c r="AM2" s="27"/>
    </row>
    <row r="3" spans="4:39" ht="15" customHeight="1">
      <c r="D3" s="9" t="s">
        <v>66</v>
      </c>
      <c r="AA3" s="1" t="s">
        <v>7</v>
      </c>
      <c r="AH3" s="27" t="s">
        <v>8</v>
      </c>
      <c r="AK3" s="27" t="s">
        <v>17</v>
      </c>
      <c r="AM3" s="27"/>
    </row>
    <row r="4" spans="4:39" ht="15" customHeight="1">
      <c r="D4" s="9" t="s">
        <v>131</v>
      </c>
      <c r="AA4" s="1" t="s">
        <v>11</v>
      </c>
      <c r="AH4" s="27" t="s">
        <v>20</v>
      </c>
      <c r="AK4" s="27" t="s">
        <v>21</v>
      </c>
      <c r="AM4" s="27"/>
    </row>
    <row r="5" spans="4:39" ht="15" customHeight="1">
      <c r="D5" s="9"/>
      <c r="AK5" s="27"/>
      <c r="AL5" s="27"/>
      <c r="AM5" s="27"/>
    </row>
    <row r="6" spans="4:39" ht="15" customHeight="1">
      <c r="D6" s="9"/>
      <c r="AK6" s="27"/>
      <c r="AL6" s="27"/>
      <c r="AM6" s="27"/>
    </row>
    <row r="7" ht="15" customHeight="1">
      <c r="D7" s="9"/>
    </row>
    <row r="8" spans="4:6" ht="14.25" customHeight="1">
      <c r="D8" s="93" t="s">
        <v>67</v>
      </c>
      <c r="E8" s="30"/>
      <c r="F8" s="30"/>
    </row>
    <row r="9" spans="2:37" ht="14.25" customHeight="1">
      <c r="B9" s="11">
        <v>1</v>
      </c>
      <c r="C9" s="11">
        <v>2</v>
      </c>
      <c r="D9" s="12"/>
      <c r="E9" s="13"/>
      <c r="F9" s="14"/>
      <c r="G9" s="160">
        <v>1</v>
      </c>
      <c r="H9" s="161"/>
      <c r="I9" s="161"/>
      <c r="J9" s="161"/>
      <c r="K9" s="162"/>
      <c r="L9" s="160">
        <v>2</v>
      </c>
      <c r="M9" s="163"/>
      <c r="N9" s="163"/>
      <c r="O9" s="163"/>
      <c r="P9" s="164"/>
      <c r="Q9" s="160">
        <v>3</v>
      </c>
      <c r="R9" s="163"/>
      <c r="S9" s="163"/>
      <c r="T9" s="163"/>
      <c r="U9" s="164"/>
      <c r="V9" s="160">
        <v>4</v>
      </c>
      <c r="W9" s="163"/>
      <c r="X9" s="163"/>
      <c r="Y9" s="163"/>
      <c r="Z9" s="164"/>
      <c r="AA9" s="160" t="s">
        <v>0</v>
      </c>
      <c r="AB9" s="161"/>
      <c r="AC9" s="161"/>
      <c r="AD9" s="161"/>
      <c r="AE9" s="162"/>
      <c r="AF9" s="160" t="s">
        <v>1</v>
      </c>
      <c r="AG9" s="161"/>
      <c r="AH9" s="161"/>
      <c r="AI9" s="161"/>
      <c r="AJ9" s="162"/>
      <c r="AK9" s="28" t="s">
        <v>2</v>
      </c>
    </row>
    <row r="10" spans="2:37" ht="14.25" customHeight="1">
      <c r="B10" s="141">
        <v>40</v>
      </c>
      <c r="C10" s="141">
        <v>30</v>
      </c>
      <c r="D10" s="29">
        <v>1</v>
      </c>
      <c r="E10" s="35">
        <v>8</v>
      </c>
      <c r="F10" s="14" t="str">
        <f>IF(B10=0,"",INDEX(Nimet!$A$2:$D$251,B10,4))&amp;IF(B10=0,""," / ")&amp;IF(C10=0,"",INDEX(Nimet!$A$2:$D$251,C10,4))</f>
        <v>Olah Pentti, SeSi / Tennilä Otto, PT 75</v>
      </c>
      <c r="G10" s="154"/>
      <c r="H10" s="155"/>
      <c r="I10" s="155"/>
      <c r="J10" s="155"/>
      <c r="K10" s="156"/>
      <c r="L10" s="157" t="str">
        <f>CONCATENATE(AD22,"-",AF22)</f>
        <v>3-2</v>
      </c>
      <c r="M10" s="158"/>
      <c r="N10" s="158"/>
      <c r="O10" s="158"/>
      <c r="P10" s="159"/>
      <c r="Q10" s="157" t="str">
        <f>CONCATENATE(AD16,"-",AF16)</f>
        <v>3-0</v>
      </c>
      <c r="R10" s="158"/>
      <c r="S10" s="158"/>
      <c r="T10" s="158"/>
      <c r="U10" s="159"/>
      <c r="V10" s="157" t="str">
        <f>CONCATENATE(AD19,"-",AF19)</f>
        <v>0-0</v>
      </c>
      <c r="W10" s="158"/>
      <c r="X10" s="158"/>
      <c r="Y10" s="158"/>
      <c r="Z10" s="159"/>
      <c r="AA10" s="160" t="str">
        <f>CONCATENATE(AH16+AH19+AH22,"-",AJ16+AJ19+AJ22)</f>
        <v>2-0</v>
      </c>
      <c r="AB10" s="163"/>
      <c r="AC10" s="163"/>
      <c r="AD10" s="163"/>
      <c r="AE10" s="164"/>
      <c r="AF10" s="160" t="str">
        <f>CONCATENATE(AD16+AD19+AD22,"-",AF16+AF19+AF22)</f>
        <v>6-2</v>
      </c>
      <c r="AG10" s="163"/>
      <c r="AH10" s="163"/>
      <c r="AI10" s="163"/>
      <c r="AJ10" s="164"/>
      <c r="AK10" s="68"/>
    </row>
    <row r="11" spans="2:37" ht="14.25" customHeight="1">
      <c r="B11" s="141">
        <v>50</v>
      </c>
      <c r="C11" s="141">
        <v>48</v>
      </c>
      <c r="D11" s="29">
        <v>2</v>
      </c>
      <c r="E11" s="35">
        <v>49</v>
      </c>
      <c r="F11" s="14" t="str">
        <f>IF(B11=0,"",INDEX(Nimet!$A$2:$D$251,B11,4))&amp;IF(B11=0,""," / ")&amp;IF(C11=0,"",INDEX(Nimet!$A$2:$D$251,C11,4))</f>
        <v>Myllärinen Markus, TuKa / Kantola Roni, TuKa</v>
      </c>
      <c r="G11" s="157" t="str">
        <f>CONCATENATE(AF22,"-",AD22)</f>
        <v>2-3</v>
      </c>
      <c r="H11" s="158"/>
      <c r="I11" s="158"/>
      <c r="J11" s="158"/>
      <c r="K11" s="159"/>
      <c r="L11" s="154"/>
      <c r="M11" s="155"/>
      <c r="N11" s="155"/>
      <c r="O11" s="155"/>
      <c r="P11" s="156"/>
      <c r="Q11" s="157" t="str">
        <f>CONCATENATE(AD20,"-",AF20)</f>
        <v>1-3</v>
      </c>
      <c r="R11" s="158"/>
      <c r="S11" s="158"/>
      <c r="T11" s="158"/>
      <c r="U11" s="159"/>
      <c r="V11" s="157" t="str">
        <f>CONCATENATE(AD17,"-",AF17)</f>
        <v>0-0</v>
      </c>
      <c r="W11" s="158"/>
      <c r="X11" s="158"/>
      <c r="Y11" s="158"/>
      <c r="Z11" s="159"/>
      <c r="AA11" s="160" t="str">
        <f>CONCATENATE(AH17+AH20+AJ22,"-",AJ17+AJ20+AH22)</f>
        <v>0-2</v>
      </c>
      <c r="AB11" s="163"/>
      <c r="AC11" s="163"/>
      <c r="AD11" s="163"/>
      <c r="AE11" s="164"/>
      <c r="AF11" s="160" t="str">
        <f>CONCATENATE(AD17+AD20+AF22,"-",AF17+AF20+AD22)</f>
        <v>3-6</v>
      </c>
      <c r="AG11" s="163"/>
      <c r="AH11" s="163"/>
      <c r="AI11" s="163"/>
      <c r="AJ11" s="164"/>
      <c r="AK11" s="68"/>
    </row>
    <row r="12" spans="2:37" ht="14.25" customHeight="1">
      <c r="B12" s="141">
        <v>24</v>
      </c>
      <c r="C12" s="141">
        <v>21</v>
      </c>
      <c r="D12" s="29">
        <v>3</v>
      </c>
      <c r="E12" s="35">
        <v>104</v>
      </c>
      <c r="F12" s="14" t="str">
        <f>IF(B12=0,"",INDEX(Nimet!$A$2:$D$251,B12,4))&amp;IF(B12=0,""," / ")&amp;IF(C12=0,"",INDEX(Nimet!$A$2:$D$251,C12,4))</f>
        <v>Sorvisto Mika, OPT-86 / Oinas Teemu, OPT-86</v>
      </c>
      <c r="G12" s="157" t="str">
        <f>CONCATENATE(AF16,"-",AD16)</f>
        <v>0-3</v>
      </c>
      <c r="H12" s="158"/>
      <c r="I12" s="158"/>
      <c r="J12" s="158"/>
      <c r="K12" s="159"/>
      <c r="L12" s="157" t="str">
        <f>CONCATENATE(AF20,"-",AD20)</f>
        <v>3-1</v>
      </c>
      <c r="M12" s="158"/>
      <c r="N12" s="158"/>
      <c r="O12" s="158"/>
      <c r="P12" s="159"/>
      <c r="Q12" s="154"/>
      <c r="R12" s="155"/>
      <c r="S12" s="155"/>
      <c r="T12" s="155"/>
      <c r="U12" s="156"/>
      <c r="V12" s="157" t="str">
        <f>CONCATENATE(AD23,"-",AF23)</f>
        <v>0-0</v>
      </c>
      <c r="W12" s="158"/>
      <c r="X12" s="158"/>
      <c r="Y12" s="158"/>
      <c r="Z12" s="159"/>
      <c r="AA12" s="160" t="str">
        <f>CONCATENATE(AJ16+AJ20+AH23,"-",AH16+AH20+AJ23)</f>
        <v>1-1</v>
      </c>
      <c r="AB12" s="163"/>
      <c r="AC12" s="163"/>
      <c r="AD12" s="163"/>
      <c r="AE12" s="164"/>
      <c r="AF12" s="160" t="str">
        <f>CONCATENATE(AF16+AF20+AD23,"-",AD16+AD20+AF23)</f>
        <v>3-4</v>
      </c>
      <c r="AG12" s="163"/>
      <c r="AH12" s="163"/>
      <c r="AI12" s="163"/>
      <c r="AJ12" s="164"/>
      <c r="AK12" s="68"/>
    </row>
    <row r="13" spans="2:37" ht="14.25" customHeight="1">
      <c r="B13" s="141"/>
      <c r="C13" s="141"/>
      <c r="D13" s="29">
        <v>4</v>
      </c>
      <c r="E13" s="35"/>
      <c r="F13" s="14">
        <f>IF(B13=0,"",INDEX(Nimet!$A$2:$D$251,B13,4))&amp;IF(B13=0,""," / ")&amp;IF(C13=0,"",INDEX(Nimet!$A$2:$D$251,C13,4))</f>
      </c>
      <c r="G13" s="157" t="str">
        <f>CONCATENATE(AF19,"-",AD19)</f>
        <v>0-0</v>
      </c>
      <c r="H13" s="158"/>
      <c r="I13" s="158"/>
      <c r="J13" s="158"/>
      <c r="K13" s="159"/>
      <c r="L13" s="157" t="str">
        <f>CONCATENATE(AF17,"-",AD17)</f>
        <v>0-0</v>
      </c>
      <c r="M13" s="158"/>
      <c r="N13" s="158"/>
      <c r="O13" s="158"/>
      <c r="P13" s="159"/>
      <c r="Q13" s="157" t="str">
        <f>CONCATENATE(AF23,"-",AD23)</f>
        <v>0-0</v>
      </c>
      <c r="R13" s="158"/>
      <c r="S13" s="158"/>
      <c r="T13" s="158"/>
      <c r="U13" s="159"/>
      <c r="V13" s="154"/>
      <c r="W13" s="155"/>
      <c r="X13" s="155"/>
      <c r="Y13" s="155"/>
      <c r="Z13" s="156"/>
      <c r="AA13" s="160" t="str">
        <f>CONCATENATE(AJ17+AJ19+AJ23,"-",AH17+AH19+AH23)</f>
        <v>0-0</v>
      </c>
      <c r="AB13" s="163"/>
      <c r="AC13" s="163"/>
      <c r="AD13" s="163"/>
      <c r="AE13" s="164"/>
      <c r="AF13" s="160" t="str">
        <f>CONCATENATE(AF17+AF19+AF23,"-",AD17+AD19+AD23)</f>
        <v>0-0</v>
      </c>
      <c r="AG13" s="163"/>
      <c r="AH13" s="163"/>
      <c r="AI13" s="163"/>
      <c r="AJ13" s="164"/>
      <c r="AK13" s="68"/>
    </row>
    <row r="14" spans="3:40" ht="14.25" customHeight="1">
      <c r="C14" s="16"/>
      <c r="D14" s="3"/>
      <c r="E14" s="3"/>
      <c r="F14" s="3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6"/>
      <c r="AM14" s="6"/>
      <c r="AN14" s="6"/>
    </row>
    <row r="15" spans="4:39" ht="14.25" customHeight="1">
      <c r="D15" s="19" t="s">
        <v>28</v>
      </c>
      <c r="I15" s="58"/>
      <c r="J15" s="59">
        <v>1</v>
      </c>
      <c r="K15" s="60"/>
      <c r="L15" s="50"/>
      <c r="M15" s="53"/>
      <c r="N15" s="52">
        <v>2</v>
      </c>
      <c r="O15" s="54"/>
      <c r="P15" s="50"/>
      <c r="Q15" s="53"/>
      <c r="R15" s="52">
        <v>3</v>
      </c>
      <c r="S15" s="55"/>
      <c r="U15" s="56"/>
      <c r="V15" s="57">
        <v>4</v>
      </c>
      <c r="W15" s="55"/>
      <c r="Y15" s="56"/>
      <c r="Z15" s="57">
        <v>5</v>
      </c>
      <c r="AA15" s="55"/>
      <c r="AB15" s="3"/>
      <c r="AC15" s="3"/>
      <c r="AD15" s="56"/>
      <c r="AE15" s="51" t="s">
        <v>34</v>
      </c>
      <c r="AF15" s="55"/>
      <c r="AG15" s="50"/>
      <c r="AH15" s="53"/>
      <c r="AI15" s="61" t="s">
        <v>35</v>
      </c>
      <c r="AJ15" s="62"/>
      <c r="AM15" s="11"/>
    </row>
    <row r="16" spans="1:42" s="117" customFormat="1" ht="30" customHeight="1">
      <c r="A16" s="116" t="s">
        <v>12</v>
      </c>
      <c r="B16" s="116"/>
      <c r="D16" s="165" t="str">
        <f>CONCATENATE(F10,"  -  ",F12)</f>
        <v>Olah Pentti, SeSi / Tennilä Otto, PT 75  -  Sorvisto Mika, OPT-86 / Oinas Teemu, OPT-86</v>
      </c>
      <c r="E16" s="166"/>
      <c r="F16" s="166"/>
      <c r="I16" s="118">
        <v>12</v>
      </c>
      <c r="J16" s="119" t="s">
        <v>27</v>
      </c>
      <c r="K16" s="120">
        <v>10</v>
      </c>
      <c r="L16" s="121"/>
      <c r="M16" s="118">
        <v>12</v>
      </c>
      <c r="N16" s="119" t="s">
        <v>27</v>
      </c>
      <c r="O16" s="120">
        <v>10</v>
      </c>
      <c r="P16" s="121"/>
      <c r="Q16" s="118">
        <v>11</v>
      </c>
      <c r="R16" s="119" t="s">
        <v>27</v>
      </c>
      <c r="S16" s="120">
        <v>9</v>
      </c>
      <c r="T16" s="122"/>
      <c r="U16" s="118"/>
      <c r="V16" s="119" t="s">
        <v>27</v>
      </c>
      <c r="W16" s="120"/>
      <c r="X16" s="122"/>
      <c r="Y16" s="118"/>
      <c r="Z16" s="119" t="s">
        <v>27</v>
      </c>
      <c r="AA16" s="120"/>
      <c r="AB16" s="121"/>
      <c r="AC16" s="121"/>
      <c r="AD16" s="123">
        <f>IF($I16-$K16&gt;0,1,0)+IF($M16-$O16&gt;0,1,0)+IF($Q16-$S16&gt;0,1,0)+IF($U16-$W16&gt;0,1,0)+IF($Y16-$AA16&gt;0,1,0)</f>
        <v>3</v>
      </c>
      <c r="AE16" s="124" t="s">
        <v>27</v>
      </c>
      <c r="AF16" s="125">
        <f>IF($I16-$K16&lt;0,1,0)+IF($M16-$O16&lt;0,1,0)+IF($Q16-$S16&lt;0,1,0)+IF($U16-$W16&lt;0,1,0)+IF($Y16-$AA16&lt;0,1,0)</f>
        <v>0</v>
      </c>
      <c r="AG16" s="126"/>
      <c r="AH16" s="127">
        <f>IF($AD16-$AF16&gt;0,1,0)</f>
        <v>1</v>
      </c>
      <c r="AI16" s="128" t="s">
        <v>27</v>
      </c>
      <c r="AJ16" s="129">
        <f>IF($AD16-$AF16&lt;0,1,0)</f>
        <v>0</v>
      </c>
      <c r="AK16" s="130"/>
      <c r="AL16" s="130"/>
      <c r="AM16" s="130"/>
      <c r="AO16" s="131"/>
      <c r="AP16" s="132"/>
    </row>
    <row r="17" spans="1:42" s="117" customFormat="1" ht="30" customHeight="1">
      <c r="A17" s="116" t="s">
        <v>5</v>
      </c>
      <c r="B17" s="116"/>
      <c r="D17" s="165" t="str">
        <f>CONCATENATE(F11,"  -  ",F13)</f>
        <v>Myllärinen Markus, TuKa / Kantola Roni, TuKa  -  </v>
      </c>
      <c r="E17" s="166"/>
      <c r="F17" s="166"/>
      <c r="I17" s="118"/>
      <c r="J17" s="119" t="s">
        <v>27</v>
      </c>
      <c r="K17" s="120"/>
      <c r="L17" s="121"/>
      <c r="M17" s="118"/>
      <c r="N17" s="119" t="s">
        <v>27</v>
      </c>
      <c r="O17" s="120"/>
      <c r="P17" s="121"/>
      <c r="Q17" s="118"/>
      <c r="R17" s="119" t="s">
        <v>27</v>
      </c>
      <c r="S17" s="120"/>
      <c r="T17" s="122"/>
      <c r="U17" s="118"/>
      <c r="V17" s="119" t="s">
        <v>27</v>
      </c>
      <c r="W17" s="120"/>
      <c r="X17" s="122"/>
      <c r="Y17" s="118"/>
      <c r="Z17" s="119" t="s">
        <v>27</v>
      </c>
      <c r="AA17" s="120"/>
      <c r="AB17" s="121"/>
      <c r="AC17" s="121"/>
      <c r="AD17" s="123">
        <f>IF($I17-$K17&gt;0,1,0)+IF($M17-$O17&gt;0,1,0)+IF($Q17-$S17&gt;0,1,0)+IF($U17-$W17&gt;0,1,0)+IF($Y17-$AA17&gt;0,1,0)</f>
        <v>0</v>
      </c>
      <c r="AE17" s="124" t="s">
        <v>27</v>
      </c>
      <c r="AF17" s="125">
        <f>IF($I17-$K17&lt;0,1,0)+IF($M17-$O17&lt;0,1,0)+IF($Q17-$S17&lt;0,1,0)+IF($U17-$W17&lt;0,1,0)+IF($Y17-$AA17&lt;0,1,0)</f>
        <v>0</v>
      </c>
      <c r="AG17" s="126"/>
      <c r="AH17" s="127">
        <f>IF($AD17-$AF17&gt;0,1,0)</f>
        <v>0</v>
      </c>
      <c r="AI17" s="128" t="s">
        <v>27</v>
      </c>
      <c r="AJ17" s="129">
        <f>IF($AD17-$AF17&lt;0,1,0)</f>
        <v>0</v>
      </c>
      <c r="AK17" s="130"/>
      <c r="AL17" s="130"/>
      <c r="AM17" s="130"/>
      <c r="AO17" s="131"/>
      <c r="AP17" s="132"/>
    </row>
    <row r="18" spans="1:42" ht="14.25" customHeight="1">
      <c r="A18" s="15"/>
      <c r="B18" s="15"/>
      <c r="I18" s="80"/>
      <c r="J18" s="81"/>
      <c r="K18" s="82"/>
      <c r="L18" s="70"/>
      <c r="M18" s="80"/>
      <c r="N18" s="81"/>
      <c r="O18" s="82"/>
      <c r="P18" s="70"/>
      <c r="Q18" s="80"/>
      <c r="R18" s="81"/>
      <c r="S18" s="82"/>
      <c r="T18" s="71"/>
      <c r="U18" s="80"/>
      <c r="V18" s="81"/>
      <c r="W18" s="82"/>
      <c r="X18" s="71"/>
      <c r="Y18" s="80"/>
      <c r="Z18" s="81"/>
      <c r="AA18" s="82"/>
      <c r="AB18" s="70"/>
      <c r="AC18" s="70"/>
      <c r="AD18" s="72"/>
      <c r="AE18" s="73"/>
      <c r="AF18" s="74"/>
      <c r="AG18" s="75"/>
      <c r="AH18" s="76"/>
      <c r="AI18" s="66"/>
      <c r="AJ18" s="77"/>
      <c r="AK18" s="78"/>
      <c r="AL18" s="78"/>
      <c r="AM18" s="78"/>
      <c r="AP18" s="18"/>
    </row>
    <row r="19" spans="1:42" s="117" customFormat="1" ht="30" customHeight="1">
      <c r="A19" s="116" t="s">
        <v>8</v>
      </c>
      <c r="B19" s="116"/>
      <c r="D19" s="165" t="str">
        <f>CONCATENATE(F10,"  -  ",F13)</f>
        <v>Olah Pentti, SeSi / Tennilä Otto, PT 75  -  </v>
      </c>
      <c r="E19" s="166"/>
      <c r="F19" s="166"/>
      <c r="I19" s="118"/>
      <c r="J19" s="119" t="s">
        <v>27</v>
      </c>
      <c r="K19" s="120"/>
      <c r="L19" s="121"/>
      <c r="M19" s="118"/>
      <c r="N19" s="119" t="s">
        <v>27</v>
      </c>
      <c r="O19" s="120"/>
      <c r="P19" s="121"/>
      <c r="Q19" s="118"/>
      <c r="R19" s="119" t="s">
        <v>27</v>
      </c>
      <c r="S19" s="120"/>
      <c r="T19" s="122"/>
      <c r="U19" s="118"/>
      <c r="V19" s="119" t="s">
        <v>27</v>
      </c>
      <c r="W19" s="120"/>
      <c r="X19" s="122"/>
      <c r="Y19" s="118"/>
      <c r="Z19" s="119" t="s">
        <v>27</v>
      </c>
      <c r="AA19" s="120"/>
      <c r="AB19" s="121"/>
      <c r="AC19" s="121"/>
      <c r="AD19" s="123">
        <f>IF($I19-$K19&gt;0,1,0)+IF($M19-$O19&gt;0,1,0)+IF($Q19-$S19&gt;0,1,0)+IF($U19-$W19&gt;0,1,0)+IF($Y19-$AA19&gt;0,1,0)</f>
        <v>0</v>
      </c>
      <c r="AE19" s="124" t="s">
        <v>27</v>
      </c>
      <c r="AF19" s="125">
        <f>IF($I19-$K19&lt;0,1,0)+IF($M19-$O19&lt;0,1,0)+IF($Q19-$S19&lt;0,1,0)+IF($U19-$W19&lt;0,1,0)+IF($Y19-$AA19&lt;0,1,0)</f>
        <v>0</v>
      </c>
      <c r="AG19" s="126"/>
      <c r="AH19" s="127">
        <f>IF($AD19-$AF19&gt;0,1,0)</f>
        <v>0</v>
      </c>
      <c r="AI19" s="128" t="s">
        <v>27</v>
      </c>
      <c r="AJ19" s="129">
        <f>IF($AD19-$AF19&lt;0,1,0)</f>
        <v>0</v>
      </c>
      <c r="AK19" s="130"/>
      <c r="AL19" s="130"/>
      <c r="AM19" s="130"/>
      <c r="AO19" s="131"/>
      <c r="AP19" s="132"/>
    </row>
    <row r="20" spans="1:42" s="117" customFormat="1" ht="30" customHeight="1">
      <c r="A20" s="116" t="s">
        <v>17</v>
      </c>
      <c r="B20" s="116"/>
      <c r="D20" s="165" t="str">
        <f>CONCATENATE(F11,"  -  ",F12)</f>
        <v>Myllärinen Markus, TuKa / Kantola Roni, TuKa  -  Sorvisto Mika, OPT-86 / Oinas Teemu, OPT-86</v>
      </c>
      <c r="E20" s="166"/>
      <c r="F20" s="166"/>
      <c r="I20" s="118">
        <v>11</v>
      </c>
      <c r="J20" s="119" t="s">
        <v>27</v>
      </c>
      <c r="K20" s="120">
        <v>7</v>
      </c>
      <c r="L20" s="121"/>
      <c r="M20" s="118">
        <v>9</v>
      </c>
      <c r="N20" s="119" t="s">
        <v>27</v>
      </c>
      <c r="O20" s="120">
        <v>11</v>
      </c>
      <c r="P20" s="121"/>
      <c r="Q20" s="118">
        <v>9</v>
      </c>
      <c r="R20" s="119" t="s">
        <v>27</v>
      </c>
      <c r="S20" s="120">
        <v>11</v>
      </c>
      <c r="T20" s="122"/>
      <c r="U20" s="118">
        <v>6</v>
      </c>
      <c r="V20" s="119" t="s">
        <v>27</v>
      </c>
      <c r="W20" s="120">
        <v>11</v>
      </c>
      <c r="X20" s="122"/>
      <c r="Y20" s="118"/>
      <c r="Z20" s="119" t="s">
        <v>27</v>
      </c>
      <c r="AA20" s="120"/>
      <c r="AB20" s="121"/>
      <c r="AC20" s="121"/>
      <c r="AD20" s="123">
        <f>IF($I20-$K20&gt;0,1,0)+IF($M20-$O20&gt;0,1,0)+IF($Q20-$S20&gt;0,1,0)+IF($U20-$W20&gt;0,1,0)+IF($Y20-$AA20&gt;0,1,0)</f>
        <v>1</v>
      </c>
      <c r="AE20" s="124" t="s">
        <v>27</v>
      </c>
      <c r="AF20" s="125">
        <f>IF($I20-$K20&lt;0,1,0)+IF($M20-$O20&lt;0,1,0)+IF($Q20-$S20&lt;0,1,0)+IF($U20-$W20&lt;0,1,0)+IF($Y20-$AA20&lt;0,1,0)</f>
        <v>3</v>
      </c>
      <c r="AG20" s="126"/>
      <c r="AH20" s="127">
        <f>IF($AD20-$AF20&gt;0,1,0)</f>
        <v>0</v>
      </c>
      <c r="AI20" s="128" t="s">
        <v>27</v>
      </c>
      <c r="AJ20" s="129">
        <f>IF($AD20-$AF20&lt;0,1,0)</f>
        <v>1</v>
      </c>
      <c r="AK20" s="130"/>
      <c r="AL20" s="130"/>
      <c r="AM20" s="130"/>
      <c r="AO20" s="131"/>
      <c r="AP20" s="132"/>
    </row>
    <row r="21" spans="1:42" ht="14.25" customHeight="1">
      <c r="A21" s="15"/>
      <c r="B21" s="15"/>
      <c r="I21" s="80"/>
      <c r="J21" s="81"/>
      <c r="K21" s="82"/>
      <c r="L21" s="70"/>
      <c r="M21" s="80"/>
      <c r="N21" s="81"/>
      <c r="O21" s="82"/>
      <c r="P21" s="70"/>
      <c r="Q21" s="80"/>
      <c r="R21" s="81"/>
      <c r="S21" s="82"/>
      <c r="T21" s="71"/>
      <c r="U21" s="80"/>
      <c r="V21" s="81"/>
      <c r="W21" s="82"/>
      <c r="X21" s="71"/>
      <c r="Y21" s="80"/>
      <c r="Z21" s="81"/>
      <c r="AA21" s="82"/>
      <c r="AB21" s="70"/>
      <c r="AC21" s="70"/>
      <c r="AD21" s="72"/>
      <c r="AE21" s="73"/>
      <c r="AF21" s="74"/>
      <c r="AG21" s="75"/>
      <c r="AH21" s="76"/>
      <c r="AI21" s="66"/>
      <c r="AJ21" s="77"/>
      <c r="AK21" s="78"/>
      <c r="AL21" s="78"/>
      <c r="AM21" s="78"/>
      <c r="AP21" s="18"/>
    </row>
    <row r="22" spans="1:42" s="117" customFormat="1" ht="30" customHeight="1">
      <c r="A22" s="116" t="s">
        <v>20</v>
      </c>
      <c r="B22" s="116"/>
      <c r="D22" s="165" t="str">
        <f>CONCATENATE(F10,"  -  ",F11)</f>
        <v>Olah Pentti, SeSi / Tennilä Otto, PT 75  -  Myllärinen Markus, TuKa / Kantola Roni, TuKa</v>
      </c>
      <c r="E22" s="166"/>
      <c r="F22" s="166"/>
      <c r="I22" s="118">
        <v>11</v>
      </c>
      <c r="J22" s="119" t="s">
        <v>27</v>
      </c>
      <c r="K22" s="120">
        <v>2</v>
      </c>
      <c r="L22" s="121"/>
      <c r="M22" s="118">
        <v>7</v>
      </c>
      <c r="N22" s="119" t="s">
        <v>27</v>
      </c>
      <c r="O22" s="120">
        <v>11</v>
      </c>
      <c r="P22" s="121"/>
      <c r="Q22" s="118">
        <v>11</v>
      </c>
      <c r="R22" s="119" t="s">
        <v>27</v>
      </c>
      <c r="S22" s="120">
        <v>7</v>
      </c>
      <c r="T22" s="122"/>
      <c r="U22" s="118">
        <v>5</v>
      </c>
      <c r="V22" s="119" t="s">
        <v>27</v>
      </c>
      <c r="W22" s="120">
        <v>11</v>
      </c>
      <c r="X22" s="122"/>
      <c r="Y22" s="118">
        <v>11</v>
      </c>
      <c r="Z22" s="119" t="s">
        <v>27</v>
      </c>
      <c r="AA22" s="120">
        <v>2</v>
      </c>
      <c r="AB22" s="121"/>
      <c r="AC22" s="121"/>
      <c r="AD22" s="123">
        <f>IF($I22-$K22&gt;0,1,0)+IF($M22-$O22&gt;0,1,0)+IF($Q22-$S22&gt;0,1,0)+IF($U22-$W22&gt;0,1,0)+IF($Y22-$AA22&gt;0,1,0)</f>
        <v>3</v>
      </c>
      <c r="AE22" s="124" t="s">
        <v>27</v>
      </c>
      <c r="AF22" s="125">
        <f>IF($I22-$K22&lt;0,1,0)+IF($M22-$O22&lt;0,1,0)+IF($Q22-$S22&lt;0,1,0)+IF($U22-$W22&lt;0,1,0)+IF($Y22-$AA22&lt;0,1,0)</f>
        <v>2</v>
      </c>
      <c r="AG22" s="126"/>
      <c r="AH22" s="127">
        <f>IF($AD22-$AF22&gt;0,1,0)</f>
        <v>1</v>
      </c>
      <c r="AI22" s="128" t="s">
        <v>27</v>
      </c>
      <c r="AJ22" s="129">
        <f>IF($AD22-$AF22&lt;0,1,0)</f>
        <v>0</v>
      </c>
      <c r="AK22" s="130"/>
      <c r="AL22" s="130"/>
      <c r="AM22" s="130"/>
      <c r="AO22" s="131"/>
      <c r="AP22" s="132"/>
    </row>
    <row r="23" spans="1:42" s="117" customFormat="1" ht="30" customHeight="1">
      <c r="A23" s="116" t="s">
        <v>21</v>
      </c>
      <c r="B23" s="116"/>
      <c r="D23" s="165" t="str">
        <f>CONCATENATE(F12,"  -  ",F13)</f>
        <v>Sorvisto Mika, OPT-86 / Oinas Teemu, OPT-86  -  </v>
      </c>
      <c r="E23" s="166"/>
      <c r="F23" s="166"/>
      <c r="I23" s="118"/>
      <c r="J23" s="119" t="s">
        <v>27</v>
      </c>
      <c r="K23" s="120"/>
      <c r="L23" s="121"/>
      <c r="M23" s="118"/>
      <c r="N23" s="119" t="s">
        <v>27</v>
      </c>
      <c r="O23" s="120"/>
      <c r="P23" s="121"/>
      <c r="Q23" s="118"/>
      <c r="R23" s="119" t="s">
        <v>27</v>
      </c>
      <c r="S23" s="120"/>
      <c r="T23" s="122"/>
      <c r="U23" s="118"/>
      <c r="V23" s="119" t="s">
        <v>27</v>
      </c>
      <c r="W23" s="120"/>
      <c r="X23" s="122"/>
      <c r="Y23" s="118"/>
      <c r="Z23" s="119" t="s">
        <v>27</v>
      </c>
      <c r="AA23" s="120"/>
      <c r="AB23" s="121"/>
      <c r="AC23" s="121"/>
      <c r="AD23" s="133">
        <f>IF($I23-$K23&gt;0,1,0)+IF($M23-$O23&gt;0,1,0)+IF($Q23-$S23&gt;0,1,0)+IF($U23-$W23&gt;0,1,0)+IF($Y23-$AA23&gt;0,1,0)</f>
        <v>0</v>
      </c>
      <c r="AE23" s="134" t="s">
        <v>27</v>
      </c>
      <c r="AF23" s="135">
        <f>IF($I23-$K23&lt;0,1,0)+IF($M23-$O23&lt;0,1,0)+IF($Q23-$S23&lt;0,1,0)+IF($U23-$W23&lt;0,1,0)+IF($Y23-$AA23&lt;0,1,0)</f>
        <v>0</v>
      </c>
      <c r="AG23" s="136"/>
      <c r="AH23" s="137">
        <f>IF($AD23-$AF23&gt;0,1,0)</f>
        <v>0</v>
      </c>
      <c r="AI23" s="138" t="s">
        <v>27</v>
      </c>
      <c r="AJ23" s="139">
        <f>IF($AD23-$AF23&lt;0,1,0)</f>
        <v>0</v>
      </c>
      <c r="AK23" s="130"/>
      <c r="AL23" s="130"/>
      <c r="AM23" s="130"/>
      <c r="AO23" s="131"/>
      <c r="AP23" s="132"/>
    </row>
    <row r="24" spans="1:39" ht="14.25" customHeight="1">
      <c r="A24" s="15"/>
      <c r="B24" s="15"/>
      <c r="I24" s="88"/>
      <c r="J24" s="88"/>
      <c r="K24" s="88"/>
      <c r="L24" s="88"/>
      <c r="M24" s="88"/>
      <c r="N24" s="88"/>
      <c r="O24" s="88"/>
      <c r="P24" s="88"/>
      <c r="Q24" s="88"/>
      <c r="R24" s="89"/>
      <c r="S24" s="90"/>
      <c r="T24" s="90"/>
      <c r="U24" s="90"/>
      <c r="V24" s="90"/>
      <c r="W24" s="78"/>
      <c r="X24" s="78"/>
      <c r="Y24" s="78"/>
      <c r="Z24" s="78"/>
      <c r="AA24" s="78"/>
      <c r="AB24" s="78"/>
      <c r="AC24" s="78"/>
      <c r="AD24" s="78"/>
      <c r="AE24" s="88"/>
      <c r="AF24" s="88"/>
      <c r="AG24" s="88"/>
      <c r="AH24" s="88"/>
      <c r="AI24" s="78"/>
      <c r="AJ24" s="78"/>
      <c r="AK24" s="78"/>
      <c r="AL24" s="78"/>
      <c r="AM24" s="78"/>
    </row>
    <row r="25" spans="9:39" ht="14.25" customHeight="1"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</row>
    <row r="26" spans="4:6" ht="14.25" customHeight="1">
      <c r="D26" s="93" t="s">
        <v>68</v>
      </c>
      <c r="E26" s="30"/>
      <c r="F26" s="30"/>
    </row>
    <row r="27" spans="2:37" ht="14.25" customHeight="1">
      <c r="B27" s="11">
        <v>1</v>
      </c>
      <c r="C27" s="11">
        <v>2</v>
      </c>
      <c r="D27" s="12"/>
      <c r="E27" s="13"/>
      <c r="F27" s="14"/>
      <c r="G27" s="160">
        <v>1</v>
      </c>
      <c r="H27" s="161"/>
      <c r="I27" s="161"/>
      <c r="J27" s="161"/>
      <c r="K27" s="162"/>
      <c r="L27" s="160">
        <v>2</v>
      </c>
      <c r="M27" s="163"/>
      <c r="N27" s="163"/>
      <c r="O27" s="163"/>
      <c r="P27" s="164"/>
      <c r="Q27" s="160">
        <v>3</v>
      </c>
      <c r="R27" s="163"/>
      <c r="S27" s="163"/>
      <c r="T27" s="163"/>
      <c r="U27" s="164"/>
      <c r="V27" s="160">
        <v>4</v>
      </c>
      <c r="W27" s="163"/>
      <c r="X27" s="163"/>
      <c r="Y27" s="163"/>
      <c r="Z27" s="164"/>
      <c r="AA27" s="160" t="s">
        <v>0</v>
      </c>
      <c r="AB27" s="161"/>
      <c r="AC27" s="161"/>
      <c r="AD27" s="161"/>
      <c r="AE27" s="162"/>
      <c r="AF27" s="160" t="s">
        <v>1</v>
      </c>
      <c r="AG27" s="161"/>
      <c r="AH27" s="161"/>
      <c r="AI27" s="161"/>
      <c r="AJ27" s="162"/>
      <c r="AK27" s="28" t="s">
        <v>2</v>
      </c>
    </row>
    <row r="28" spans="2:37" ht="14.25" customHeight="1">
      <c r="B28" s="141">
        <v>35</v>
      </c>
      <c r="C28" s="141">
        <v>38</v>
      </c>
      <c r="D28" s="29">
        <v>1</v>
      </c>
      <c r="E28" s="35">
        <v>10</v>
      </c>
      <c r="F28" s="14" t="str">
        <f>IF(B28=0,"",INDEX(Nimet!$A$2:$D$251,B28,4))&amp;IF(B28=0,""," / ")&amp;IF(C28=0,"",INDEX(Nimet!$A$2:$D$251,C28,4))</f>
        <v>Hietikko Pauli, PT Espoo / Soine Toni, PT Espoo</v>
      </c>
      <c r="G28" s="154"/>
      <c r="H28" s="155"/>
      <c r="I28" s="155"/>
      <c r="J28" s="155"/>
      <c r="K28" s="156"/>
      <c r="L28" s="157" t="str">
        <f>CONCATENATE(AD40,"-",AF40)</f>
        <v>3-1</v>
      </c>
      <c r="M28" s="158"/>
      <c r="N28" s="158"/>
      <c r="O28" s="158"/>
      <c r="P28" s="159"/>
      <c r="Q28" s="157" t="str">
        <f>CONCATENATE(AD34,"-",AF34)</f>
        <v>3-0</v>
      </c>
      <c r="R28" s="158"/>
      <c r="S28" s="158"/>
      <c r="T28" s="158"/>
      <c r="U28" s="159"/>
      <c r="V28" s="157" t="str">
        <f>CONCATENATE(AD37,"-",AF37)</f>
        <v>0-0</v>
      </c>
      <c r="W28" s="158"/>
      <c r="X28" s="158"/>
      <c r="Y28" s="158"/>
      <c r="Z28" s="159"/>
      <c r="AA28" s="160" t="str">
        <f>CONCATENATE(AH34+AH37+AH40,"-",AJ34+AJ37+AJ40)</f>
        <v>2-0</v>
      </c>
      <c r="AB28" s="163"/>
      <c r="AC28" s="163"/>
      <c r="AD28" s="163"/>
      <c r="AE28" s="164"/>
      <c r="AF28" s="160" t="str">
        <f>CONCATENATE(AD34+AD37+AD40,"-",AF34+AF37+AF40)</f>
        <v>6-1</v>
      </c>
      <c r="AG28" s="163"/>
      <c r="AH28" s="163"/>
      <c r="AI28" s="163"/>
      <c r="AJ28" s="164"/>
      <c r="AK28" s="68" t="s">
        <v>30</v>
      </c>
    </row>
    <row r="29" spans="2:37" ht="14.25" customHeight="1">
      <c r="B29" s="141">
        <v>56</v>
      </c>
      <c r="C29" s="141">
        <v>57</v>
      </c>
      <c r="D29" s="29">
        <v>2</v>
      </c>
      <c r="E29" s="35">
        <v>67</v>
      </c>
      <c r="F29" s="14" t="str">
        <f>IF(B29=0,"",INDEX(Nimet!$A$2:$D$251,B29,4))&amp;IF(B29=0,""," / ")&amp;IF(C29=0,"",INDEX(Nimet!$A$2:$D$251,C29,4))</f>
        <v>Kokkonen Jani, Wega / Kyläkallio Aarne, Wega</v>
      </c>
      <c r="G29" s="157" t="str">
        <f>CONCATENATE(AF40,"-",AD40)</f>
        <v>1-3</v>
      </c>
      <c r="H29" s="158"/>
      <c r="I29" s="158"/>
      <c r="J29" s="158"/>
      <c r="K29" s="159"/>
      <c r="L29" s="154"/>
      <c r="M29" s="155"/>
      <c r="N29" s="155"/>
      <c r="O29" s="155"/>
      <c r="P29" s="156"/>
      <c r="Q29" s="157" t="str">
        <f>CONCATENATE(AD38,"-",AF38)</f>
        <v>1-3</v>
      </c>
      <c r="R29" s="158"/>
      <c r="S29" s="158"/>
      <c r="T29" s="158"/>
      <c r="U29" s="159"/>
      <c r="V29" s="157" t="str">
        <f>CONCATENATE(AD35,"-",AF35)</f>
        <v>0-0</v>
      </c>
      <c r="W29" s="158"/>
      <c r="X29" s="158"/>
      <c r="Y29" s="158"/>
      <c r="Z29" s="159"/>
      <c r="AA29" s="160" t="str">
        <f>CONCATENATE(AH35+AH38+AJ40,"-",AJ35+AJ38+AH40)</f>
        <v>0-2</v>
      </c>
      <c r="AB29" s="163"/>
      <c r="AC29" s="163"/>
      <c r="AD29" s="163"/>
      <c r="AE29" s="164"/>
      <c r="AF29" s="160" t="str">
        <f>CONCATENATE(AD35+AD38+AF40,"-",AF35+AF38+AD40)</f>
        <v>2-6</v>
      </c>
      <c r="AG29" s="163"/>
      <c r="AH29" s="163"/>
      <c r="AI29" s="163"/>
      <c r="AJ29" s="164"/>
      <c r="AK29" s="68" t="s">
        <v>32</v>
      </c>
    </row>
    <row r="30" spans="2:37" ht="14.25" customHeight="1">
      <c r="B30" s="141">
        <v>44</v>
      </c>
      <c r="C30" s="141">
        <v>45</v>
      </c>
      <c r="D30" s="29">
        <v>3</v>
      </c>
      <c r="E30" s="35">
        <v>108</v>
      </c>
      <c r="F30" s="14" t="str">
        <f>IF(B30=0,"",INDEX(Nimet!$A$2:$D$251,B30,4))&amp;IF(B30=0,""," / ")&amp;IF(C30=0,"",INDEX(Nimet!$A$2:$D$251,C30,4))</f>
        <v>Mustonen Aleksi, TIP-70 / Mäkelä Jussi, TIP-70</v>
      </c>
      <c r="G30" s="157" t="str">
        <f>CONCATENATE(AF34,"-",AD34)</f>
        <v>0-3</v>
      </c>
      <c r="H30" s="158"/>
      <c r="I30" s="158"/>
      <c r="J30" s="158"/>
      <c r="K30" s="159"/>
      <c r="L30" s="157" t="str">
        <f>CONCATENATE(AF38,"-",AD38)</f>
        <v>3-1</v>
      </c>
      <c r="M30" s="158"/>
      <c r="N30" s="158"/>
      <c r="O30" s="158"/>
      <c r="P30" s="159"/>
      <c r="Q30" s="154"/>
      <c r="R30" s="155"/>
      <c r="S30" s="155"/>
      <c r="T30" s="155"/>
      <c r="U30" s="156"/>
      <c r="V30" s="157" t="str">
        <f>CONCATENATE(AD41,"-",AF41)</f>
        <v>0-0</v>
      </c>
      <c r="W30" s="158"/>
      <c r="X30" s="158"/>
      <c r="Y30" s="158"/>
      <c r="Z30" s="159"/>
      <c r="AA30" s="160" t="str">
        <f>CONCATENATE(AJ34+AJ38+AH41,"-",AH34+AH38+AJ41)</f>
        <v>1-1</v>
      </c>
      <c r="AB30" s="163"/>
      <c r="AC30" s="163"/>
      <c r="AD30" s="163"/>
      <c r="AE30" s="164"/>
      <c r="AF30" s="160" t="str">
        <f>CONCATENATE(AF34+AF38+AD41,"-",AD34+AD38+AF41)</f>
        <v>3-4</v>
      </c>
      <c r="AG30" s="163"/>
      <c r="AH30" s="163"/>
      <c r="AI30" s="163"/>
      <c r="AJ30" s="164"/>
      <c r="AK30" s="68" t="s">
        <v>31</v>
      </c>
    </row>
    <row r="31" spans="2:37" ht="14.25" customHeight="1">
      <c r="B31" s="115"/>
      <c r="C31" s="20"/>
      <c r="D31" s="29">
        <v>4</v>
      </c>
      <c r="E31" s="35"/>
      <c r="F31" s="14">
        <f>IF(B31=0,"",INDEX(Nimet!$A$2:$D$251,B31,4))&amp;IF(B31=0,""," / ")&amp;IF(C31=0,"",INDEX(Nimet!$A$2:$D$251,C31,4))</f>
      </c>
      <c r="G31" s="157" t="str">
        <f>CONCATENATE(AF37,"-",AD37)</f>
        <v>0-0</v>
      </c>
      <c r="H31" s="158"/>
      <c r="I31" s="158"/>
      <c r="J31" s="158"/>
      <c r="K31" s="159"/>
      <c r="L31" s="157" t="str">
        <f>CONCATENATE(AF35,"-",AD35)</f>
        <v>0-0</v>
      </c>
      <c r="M31" s="158"/>
      <c r="N31" s="158"/>
      <c r="O31" s="158"/>
      <c r="P31" s="159"/>
      <c r="Q31" s="157" t="str">
        <f>CONCATENATE(AF41,"-",AD41)</f>
        <v>0-0</v>
      </c>
      <c r="R31" s="158"/>
      <c r="S31" s="158"/>
      <c r="T31" s="158"/>
      <c r="U31" s="159"/>
      <c r="V31" s="154"/>
      <c r="W31" s="155"/>
      <c r="X31" s="155"/>
      <c r="Y31" s="155"/>
      <c r="Z31" s="156"/>
      <c r="AA31" s="160" t="str">
        <f>CONCATENATE(AJ35+AJ37+AJ41,"-",AH35+AH37+AH41)</f>
        <v>0-0</v>
      </c>
      <c r="AB31" s="163"/>
      <c r="AC31" s="163"/>
      <c r="AD31" s="163"/>
      <c r="AE31" s="164"/>
      <c r="AF31" s="160" t="str">
        <f>CONCATENATE(AF35+AF37+AF41,"-",AD35+AD37+AD41)</f>
        <v>0-0</v>
      </c>
      <c r="AG31" s="163"/>
      <c r="AH31" s="163"/>
      <c r="AI31" s="163"/>
      <c r="AJ31" s="164"/>
      <c r="AK31" s="68"/>
    </row>
    <row r="32" spans="3:40" ht="14.25" customHeight="1">
      <c r="C32" s="16"/>
      <c r="D32" s="3"/>
      <c r="E32" s="3"/>
      <c r="F32" s="3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17"/>
      <c r="AL32" s="6"/>
      <c r="AM32" s="6"/>
      <c r="AN32" s="6"/>
    </row>
    <row r="33" spans="4:39" ht="14.25" customHeight="1">
      <c r="D33" s="19" t="s">
        <v>28</v>
      </c>
      <c r="I33" s="58"/>
      <c r="J33" s="59">
        <v>1</v>
      </c>
      <c r="K33" s="60"/>
      <c r="L33" s="50"/>
      <c r="M33" s="53"/>
      <c r="N33" s="52">
        <v>2</v>
      </c>
      <c r="O33" s="54"/>
      <c r="P33" s="50"/>
      <c r="Q33" s="53"/>
      <c r="R33" s="52">
        <v>3</v>
      </c>
      <c r="S33" s="55"/>
      <c r="U33" s="56"/>
      <c r="V33" s="57">
        <v>4</v>
      </c>
      <c r="W33" s="55"/>
      <c r="Y33" s="56"/>
      <c r="Z33" s="57">
        <v>5</v>
      </c>
      <c r="AA33" s="55"/>
      <c r="AB33" s="3"/>
      <c r="AC33" s="3"/>
      <c r="AD33" s="56"/>
      <c r="AE33" s="51" t="s">
        <v>34</v>
      </c>
      <c r="AF33" s="55"/>
      <c r="AG33" s="50"/>
      <c r="AH33" s="53"/>
      <c r="AI33" s="61" t="s">
        <v>35</v>
      </c>
      <c r="AJ33" s="62"/>
      <c r="AM33" s="11"/>
    </row>
    <row r="34" spans="1:42" s="117" customFormat="1" ht="30" customHeight="1">
      <c r="A34" s="116" t="s">
        <v>12</v>
      </c>
      <c r="B34" s="116"/>
      <c r="D34" s="165" t="str">
        <f>CONCATENATE(F28,"  -  ",F30)</f>
        <v>Hietikko Pauli, PT Espoo / Soine Toni, PT Espoo  -  Mustonen Aleksi, TIP-70 / Mäkelä Jussi, TIP-70</v>
      </c>
      <c r="E34" s="166"/>
      <c r="F34" s="166"/>
      <c r="I34" s="118">
        <v>11</v>
      </c>
      <c r="J34" s="119" t="s">
        <v>27</v>
      </c>
      <c r="K34" s="120">
        <v>3</v>
      </c>
      <c r="L34" s="121"/>
      <c r="M34" s="118">
        <v>11</v>
      </c>
      <c r="N34" s="119" t="s">
        <v>27</v>
      </c>
      <c r="O34" s="120">
        <v>5</v>
      </c>
      <c r="P34" s="121"/>
      <c r="Q34" s="118">
        <v>11</v>
      </c>
      <c r="R34" s="119" t="s">
        <v>27</v>
      </c>
      <c r="S34" s="120">
        <v>7</v>
      </c>
      <c r="T34" s="122"/>
      <c r="U34" s="118"/>
      <c r="V34" s="119" t="s">
        <v>27</v>
      </c>
      <c r="W34" s="120"/>
      <c r="X34" s="122"/>
      <c r="Y34" s="118"/>
      <c r="Z34" s="119" t="s">
        <v>27</v>
      </c>
      <c r="AA34" s="120"/>
      <c r="AB34" s="121"/>
      <c r="AC34" s="121"/>
      <c r="AD34" s="123">
        <f>IF($I34-$K34&gt;0,1,0)+IF($M34-$O34&gt;0,1,0)+IF($Q34-$S34&gt;0,1,0)+IF($U34-$W34&gt;0,1,0)+IF($Y34-$AA34&gt;0,1,0)</f>
        <v>3</v>
      </c>
      <c r="AE34" s="124" t="s">
        <v>27</v>
      </c>
      <c r="AF34" s="125">
        <f>IF($I34-$K34&lt;0,1,0)+IF($M34-$O34&lt;0,1,0)+IF($Q34-$S34&lt;0,1,0)+IF($U34-$W34&lt;0,1,0)+IF($Y34-$AA34&lt;0,1,0)</f>
        <v>0</v>
      </c>
      <c r="AG34" s="126"/>
      <c r="AH34" s="127">
        <f>IF($AD34-$AF34&gt;0,1,0)</f>
        <v>1</v>
      </c>
      <c r="AI34" s="128" t="s">
        <v>27</v>
      </c>
      <c r="AJ34" s="129">
        <f>IF($AD34-$AF34&lt;0,1,0)</f>
        <v>0</v>
      </c>
      <c r="AK34" s="130"/>
      <c r="AL34" s="130"/>
      <c r="AM34" s="130"/>
      <c r="AO34" s="131"/>
      <c r="AP34" s="132"/>
    </row>
    <row r="35" spans="1:42" s="117" customFormat="1" ht="30" customHeight="1">
      <c r="A35" s="116" t="s">
        <v>5</v>
      </c>
      <c r="B35" s="116"/>
      <c r="D35" s="165" t="str">
        <f>CONCATENATE(F29,"  -  ",F31)</f>
        <v>Kokkonen Jani, Wega / Kyläkallio Aarne, Wega  -  </v>
      </c>
      <c r="E35" s="166"/>
      <c r="F35" s="166"/>
      <c r="I35" s="118"/>
      <c r="J35" s="119" t="s">
        <v>27</v>
      </c>
      <c r="K35" s="120"/>
      <c r="L35" s="121"/>
      <c r="M35" s="118"/>
      <c r="N35" s="119" t="s">
        <v>27</v>
      </c>
      <c r="O35" s="120"/>
      <c r="P35" s="121"/>
      <c r="Q35" s="118"/>
      <c r="R35" s="119" t="s">
        <v>27</v>
      </c>
      <c r="S35" s="120"/>
      <c r="T35" s="122"/>
      <c r="U35" s="118"/>
      <c r="V35" s="119" t="s">
        <v>27</v>
      </c>
      <c r="W35" s="120"/>
      <c r="X35" s="122"/>
      <c r="Y35" s="118"/>
      <c r="Z35" s="119" t="s">
        <v>27</v>
      </c>
      <c r="AA35" s="120"/>
      <c r="AB35" s="121"/>
      <c r="AC35" s="121"/>
      <c r="AD35" s="123">
        <f>IF($I35-$K35&gt;0,1,0)+IF($M35-$O35&gt;0,1,0)+IF($Q35-$S35&gt;0,1,0)+IF($U35-$W35&gt;0,1,0)+IF($Y35-$AA35&gt;0,1,0)</f>
        <v>0</v>
      </c>
      <c r="AE35" s="124" t="s">
        <v>27</v>
      </c>
      <c r="AF35" s="125">
        <f>IF($I35-$K35&lt;0,1,0)+IF($M35-$O35&lt;0,1,0)+IF($Q35-$S35&lt;0,1,0)+IF($U35-$W35&lt;0,1,0)+IF($Y35-$AA35&lt;0,1,0)</f>
        <v>0</v>
      </c>
      <c r="AG35" s="126"/>
      <c r="AH35" s="127">
        <f>IF($AD35-$AF35&gt;0,1,0)</f>
        <v>0</v>
      </c>
      <c r="AI35" s="128" t="s">
        <v>27</v>
      </c>
      <c r="AJ35" s="129">
        <f>IF($AD35-$AF35&lt;0,1,0)</f>
        <v>0</v>
      </c>
      <c r="AK35" s="130"/>
      <c r="AL35" s="130"/>
      <c r="AM35" s="130"/>
      <c r="AO35" s="131"/>
      <c r="AP35" s="132"/>
    </row>
    <row r="36" spans="1:42" ht="14.25" customHeight="1">
      <c r="A36" s="15"/>
      <c r="B36" s="15"/>
      <c r="I36" s="80"/>
      <c r="J36" s="81"/>
      <c r="K36" s="82"/>
      <c r="L36" s="70"/>
      <c r="M36" s="80"/>
      <c r="N36" s="81"/>
      <c r="O36" s="82"/>
      <c r="P36" s="70"/>
      <c r="Q36" s="80"/>
      <c r="R36" s="81"/>
      <c r="S36" s="82"/>
      <c r="T36" s="71"/>
      <c r="U36" s="80"/>
      <c r="V36" s="81"/>
      <c r="W36" s="82"/>
      <c r="X36" s="71"/>
      <c r="Y36" s="80"/>
      <c r="Z36" s="81"/>
      <c r="AA36" s="82"/>
      <c r="AB36" s="70"/>
      <c r="AC36" s="70"/>
      <c r="AD36" s="72"/>
      <c r="AE36" s="73"/>
      <c r="AF36" s="74"/>
      <c r="AG36" s="75"/>
      <c r="AH36" s="76"/>
      <c r="AI36" s="66"/>
      <c r="AJ36" s="77"/>
      <c r="AK36" s="78"/>
      <c r="AL36" s="78"/>
      <c r="AM36" s="78"/>
      <c r="AP36" s="18"/>
    </row>
    <row r="37" spans="1:42" s="117" customFormat="1" ht="30" customHeight="1">
      <c r="A37" s="116" t="s">
        <v>8</v>
      </c>
      <c r="B37" s="116"/>
      <c r="D37" s="165" t="str">
        <f>CONCATENATE(F28,"  -  ",F31)</f>
        <v>Hietikko Pauli, PT Espoo / Soine Toni, PT Espoo  -  </v>
      </c>
      <c r="E37" s="166"/>
      <c r="F37" s="166"/>
      <c r="I37" s="118"/>
      <c r="J37" s="119" t="s">
        <v>27</v>
      </c>
      <c r="K37" s="120"/>
      <c r="L37" s="121"/>
      <c r="M37" s="118"/>
      <c r="N37" s="119" t="s">
        <v>27</v>
      </c>
      <c r="O37" s="120"/>
      <c r="P37" s="121"/>
      <c r="Q37" s="118"/>
      <c r="R37" s="119" t="s">
        <v>27</v>
      </c>
      <c r="S37" s="120"/>
      <c r="T37" s="122"/>
      <c r="U37" s="118"/>
      <c r="V37" s="119" t="s">
        <v>27</v>
      </c>
      <c r="W37" s="120"/>
      <c r="X37" s="122"/>
      <c r="Y37" s="118"/>
      <c r="Z37" s="119" t="s">
        <v>27</v>
      </c>
      <c r="AA37" s="120"/>
      <c r="AB37" s="121"/>
      <c r="AC37" s="121"/>
      <c r="AD37" s="123">
        <f>IF($I37-$K37&gt;0,1,0)+IF($M37-$O37&gt;0,1,0)+IF($Q37-$S37&gt;0,1,0)+IF($U37-$W37&gt;0,1,0)+IF($Y37-$AA37&gt;0,1,0)</f>
        <v>0</v>
      </c>
      <c r="AE37" s="124" t="s">
        <v>27</v>
      </c>
      <c r="AF37" s="125">
        <f>IF($I37-$K37&lt;0,1,0)+IF($M37-$O37&lt;0,1,0)+IF($Q37-$S37&lt;0,1,0)+IF($U37-$W37&lt;0,1,0)+IF($Y37-$AA37&lt;0,1,0)</f>
        <v>0</v>
      </c>
      <c r="AG37" s="126"/>
      <c r="AH37" s="127">
        <f>IF($AD37-$AF37&gt;0,1,0)</f>
        <v>0</v>
      </c>
      <c r="AI37" s="128" t="s">
        <v>27</v>
      </c>
      <c r="AJ37" s="129">
        <f>IF($AD37-$AF37&lt;0,1,0)</f>
        <v>0</v>
      </c>
      <c r="AK37" s="130"/>
      <c r="AL37" s="130"/>
      <c r="AM37" s="130"/>
      <c r="AO37" s="131"/>
      <c r="AP37" s="132"/>
    </row>
    <row r="38" spans="1:42" s="117" customFormat="1" ht="30" customHeight="1">
      <c r="A38" s="116" t="s">
        <v>17</v>
      </c>
      <c r="B38" s="116"/>
      <c r="D38" s="165" t="str">
        <f>CONCATENATE(F29,"  -  ",F30)</f>
        <v>Kokkonen Jani, Wega / Kyläkallio Aarne, Wega  -  Mustonen Aleksi, TIP-70 / Mäkelä Jussi, TIP-70</v>
      </c>
      <c r="E38" s="166"/>
      <c r="F38" s="166"/>
      <c r="I38" s="118">
        <v>9</v>
      </c>
      <c r="J38" s="119" t="s">
        <v>27</v>
      </c>
      <c r="K38" s="120">
        <v>11</v>
      </c>
      <c r="L38" s="121"/>
      <c r="M38" s="118">
        <v>4</v>
      </c>
      <c r="N38" s="119" t="s">
        <v>27</v>
      </c>
      <c r="O38" s="120">
        <v>11</v>
      </c>
      <c r="P38" s="121"/>
      <c r="Q38" s="118">
        <v>11</v>
      </c>
      <c r="R38" s="119" t="s">
        <v>27</v>
      </c>
      <c r="S38" s="120">
        <v>4</v>
      </c>
      <c r="T38" s="122"/>
      <c r="U38" s="118">
        <v>8</v>
      </c>
      <c r="V38" s="119" t="s">
        <v>27</v>
      </c>
      <c r="W38" s="120">
        <v>11</v>
      </c>
      <c r="X38" s="122"/>
      <c r="Y38" s="118"/>
      <c r="Z38" s="119" t="s">
        <v>27</v>
      </c>
      <c r="AA38" s="120"/>
      <c r="AB38" s="121"/>
      <c r="AC38" s="121"/>
      <c r="AD38" s="123">
        <f>IF($I38-$K38&gt;0,1,0)+IF($M38-$O38&gt;0,1,0)+IF($Q38-$S38&gt;0,1,0)+IF($U38-$W38&gt;0,1,0)+IF($Y38-$AA38&gt;0,1,0)</f>
        <v>1</v>
      </c>
      <c r="AE38" s="124" t="s">
        <v>27</v>
      </c>
      <c r="AF38" s="125">
        <f>IF($I38-$K38&lt;0,1,0)+IF($M38-$O38&lt;0,1,0)+IF($Q38-$S38&lt;0,1,0)+IF($U38-$W38&lt;0,1,0)+IF($Y38-$AA38&lt;0,1,0)</f>
        <v>3</v>
      </c>
      <c r="AG38" s="126"/>
      <c r="AH38" s="127">
        <f>IF($AD38-$AF38&gt;0,1,0)</f>
        <v>0</v>
      </c>
      <c r="AI38" s="128" t="s">
        <v>27</v>
      </c>
      <c r="AJ38" s="129">
        <f>IF($AD38-$AF38&lt;0,1,0)</f>
        <v>1</v>
      </c>
      <c r="AK38" s="130"/>
      <c r="AL38" s="130"/>
      <c r="AM38" s="130"/>
      <c r="AO38" s="131"/>
      <c r="AP38" s="132"/>
    </row>
    <row r="39" spans="1:42" ht="14.25" customHeight="1">
      <c r="A39" s="15"/>
      <c r="B39" s="15"/>
      <c r="I39" s="80"/>
      <c r="J39" s="81"/>
      <c r="K39" s="82"/>
      <c r="L39" s="70"/>
      <c r="M39" s="80"/>
      <c r="N39" s="81"/>
      <c r="O39" s="82"/>
      <c r="P39" s="70"/>
      <c r="Q39" s="80"/>
      <c r="R39" s="81"/>
      <c r="S39" s="82"/>
      <c r="T39" s="71"/>
      <c r="U39" s="80"/>
      <c r="V39" s="81"/>
      <c r="W39" s="82"/>
      <c r="X39" s="71"/>
      <c r="Y39" s="80"/>
      <c r="Z39" s="81"/>
      <c r="AA39" s="82"/>
      <c r="AB39" s="70"/>
      <c r="AC39" s="70"/>
      <c r="AD39" s="72"/>
      <c r="AE39" s="73"/>
      <c r="AF39" s="74"/>
      <c r="AG39" s="75"/>
      <c r="AH39" s="76"/>
      <c r="AI39" s="66"/>
      <c r="AJ39" s="77"/>
      <c r="AK39" s="78"/>
      <c r="AL39" s="78"/>
      <c r="AM39" s="78"/>
      <c r="AP39" s="18"/>
    </row>
    <row r="40" spans="1:42" s="117" customFormat="1" ht="30" customHeight="1">
      <c r="A40" s="116" t="s">
        <v>20</v>
      </c>
      <c r="B40" s="116"/>
      <c r="D40" s="165" t="str">
        <f>CONCATENATE(F28,"  -  ",F29)</f>
        <v>Hietikko Pauli, PT Espoo / Soine Toni, PT Espoo  -  Kokkonen Jani, Wega / Kyläkallio Aarne, Wega</v>
      </c>
      <c r="E40" s="166"/>
      <c r="F40" s="166"/>
      <c r="I40" s="118">
        <v>11</v>
      </c>
      <c r="J40" s="119" t="s">
        <v>27</v>
      </c>
      <c r="K40" s="120">
        <v>6</v>
      </c>
      <c r="L40" s="121"/>
      <c r="M40" s="118">
        <v>9</v>
      </c>
      <c r="N40" s="119" t="s">
        <v>27</v>
      </c>
      <c r="O40" s="120">
        <v>11</v>
      </c>
      <c r="P40" s="121"/>
      <c r="Q40" s="118">
        <v>11</v>
      </c>
      <c r="R40" s="119" t="s">
        <v>27</v>
      </c>
      <c r="S40" s="120">
        <v>9</v>
      </c>
      <c r="T40" s="122"/>
      <c r="U40" s="118">
        <v>11</v>
      </c>
      <c r="V40" s="119" t="s">
        <v>27</v>
      </c>
      <c r="W40" s="120">
        <v>2</v>
      </c>
      <c r="X40" s="122"/>
      <c r="Y40" s="118"/>
      <c r="Z40" s="119" t="s">
        <v>27</v>
      </c>
      <c r="AA40" s="120"/>
      <c r="AB40" s="121"/>
      <c r="AC40" s="121"/>
      <c r="AD40" s="123">
        <f>IF($I40-$K40&gt;0,1,0)+IF($M40-$O40&gt;0,1,0)+IF($Q40-$S40&gt;0,1,0)+IF($U40-$W40&gt;0,1,0)+IF($Y40-$AA40&gt;0,1,0)</f>
        <v>3</v>
      </c>
      <c r="AE40" s="124" t="s">
        <v>27</v>
      </c>
      <c r="AF40" s="125">
        <f>IF($I40-$K40&lt;0,1,0)+IF($M40-$O40&lt;0,1,0)+IF($Q40-$S40&lt;0,1,0)+IF($U40-$W40&lt;0,1,0)+IF($Y40-$AA40&lt;0,1,0)</f>
        <v>1</v>
      </c>
      <c r="AG40" s="126"/>
      <c r="AH40" s="127">
        <f>IF($AD40-$AF40&gt;0,1,0)</f>
        <v>1</v>
      </c>
      <c r="AI40" s="128" t="s">
        <v>27</v>
      </c>
      <c r="AJ40" s="129">
        <f>IF($AD40-$AF40&lt;0,1,0)</f>
        <v>0</v>
      </c>
      <c r="AK40" s="130"/>
      <c r="AL40" s="130"/>
      <c r="AM40" s="130"/>
      <c r="AO40" s="131"/>
      <c r="AP40" s="132"/>
    </row>
    <row r="41" spans="1:42" s="117" customFormat="1" ht="30" customHeight="1">
      <c r="A41" s="116" t="s">
        <v>21</v>
      </c>
      <c r="B41" s="116"/>
      <c r="D41" s="165" t="str">
        <f>CONCATENATE(F30,"  -  ",F31)</f>
        <v>Mustonen Aleksi, TIP-70 / Mäkelä Jussi, TIP-70  -  </v>
      </c>
      <c r="E41" s="166"/>
      <c r="F41" s="166"/>
      <c r="I41" s="118"/>
      <c r="J41" s="119" t="s">
        <v>27</v>
      </c>
      <c r="K41" s="120"/>
      <c r="L41" s="121"/>
      <c r="M41" s="118"/>
      <c r="N41" s="119" t="s">
        <v>27</v>
      </c>
      <c r="O41" s="120"/>
      <c r="P41" s="121"/>
      <c r="Q41" s="118"/>
      <c r="R41" s="119" t="s">
        <v>27</v>
      </c>
      <c r="S41" s="120"/>
      <c r="T41" s="122"/>
      <c r="U41" s="118"/>
      <c r="V41" s="119" t="s">
        <v>27</v>
      </c>
      <c r="W41" s="120"/>
      <c r="X41" s="122"/>
      <c r="Y41" s="118"/>
      <c r="Z41" s="119" t="s">
        <v>27</v>
      </c>
      <c r="AA41" s="120"/>
      <c r="AB41" s="121"/>
      <c r="AC41" s="121"/>
      <c r="AD41" s="133">
        <f>IF($I41-$K41&gt;0,1,0)+IF($M41-$O41&gt;0,1,0)+IF($Q41-$S41&gt;0,1,0)+IF($U41-$W41&gt;0,1,0)+IF($Y41-$AA41&gt;0,1,0)</f>
        <v>0</v>
      </c>
      <c r="AE41" s="134" t="s">
        <v>27</v>
      </c>
      <c r="AF41" s="135">
        <f>IF($I41-$K41&lt;0,1,0)+IF($M41-$O41&lt;0,1,0)+IF($Q41-$S41&lt;0,1,0)+IF($U41-$W41&lt;0,1,0)+IF($Y41-$AA41&lt;0,1,0)</f>
        <v>0</v>
      </c>
      <c r="AG41" s="136"/>
      <c r="AH41" s="137">
        <f>IF($AD41-$AF41&gt;0,1,0)</f>
        <v>0</v>
      </c>
      <c r="AI41" s="138" t="s">
        <v>27</v>
      </c>
      <c r="AJ41" s="139">
        <f>IF($AD41-$AF41&lt;0,1,0)</f>
        <v>0</v>
      </c>
      <c r="AK41" s="130"/>
      <c r="AL41" s="130"/>
      <c r="AM41" s="130"/>
      <c r="AO41" s="131"/>
      <c r="AP41" s="132"/>
    </row>
    <row r="42" spans="9:39" ht="14.25" customHeight="1"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</row>
    <row r="43" spans="9:39" ht="14.25" customHeight="1"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</row>
    <row r="44" spans="9:39" ht="14.25" customHeight="1"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</row>
  </sheetData>
  <sheetProtection/>
  <mergeCells count="72">
    <mergeCell ref="D34:F34"/>
    <mergeCell ref="D35:F35"/>
    <mergeCell ref="D37:F37"/>
    <mergeCell ref="D38:F38"/>
    <mergeCell ref="D40:F40"/>
    <mergeCell ref="D41:F41"/>
    <mergeCell ref="G31:K31"/>
    <mergeCell ref="L31:P31"/>
    <mergeCell ref="Q31:U31"/>
    <mergeCell ref="V31:Z31"/>
    <mergeCell ref="AA31:AE31"/>
    <mergeCell ref="AF31:AJ31"/>
    <mergeCell ref="G30:K30"/>
    <mergeCell ref="L30:P30"/>
    <mergeCell ref="Q30:U30"/>
    <mergeCell ref="V30:Z30"/>
    <mergeCell ref="AA30:AE30"/>
    <mergeCell ref="AF30:AJ30"/>
    <mergeCell ref="G29:K29"/>
    <mergeCell ref="L29:P29"/>
    <mergeCell ref="Q29:U29"/>
    <mergeCell ref="V29:Z29"/>
    <mergeCell ref="AA29:AE29"/>
    <mergeCell ref="AF29:AJ29"/>
    <mergeCell ref="G28:K28"/>
    <mergeCell ref="L28:P28"/>
    <mergeCell ref="Q28:U28"/>
    <mergeCell ref="V28:Z28"/>
    <mergeCell ref="AA28:AE28"/>
    <mergeCell ref="AF28:AJ28"/>
    <mergeCell ref="G27:K27"/>
    <mergeCell ref="L27:P27"/>
    <mergeCell ref="Q27:U27"/>
    <mergeCell ref="V27:Z27"/>
    <mergeCell ref="AA27:AE27"/>
    <mergeCell ref="AF27:AJ27"/>
    <mergeCell ref="D16:F16"/>
    <mergeCell ref="D17:F17"/>
    <mergeCell ref="D19:F19"/>
    <mergeCell ref="D20:F20"/>
    <mergeCell ref="D22:F22"/>
    <mergeCell ref="D23:F23"/>
    <mergeCell ref="G13:K13"/>
    <mergeCell ref="L13:P13"/>
    <mergeCell ref="Q13:U13"/>
    <mergeCell ref="V13:Z13"/>
    <mergeCell ref="AA13:AE13"/>
    <mergeCell ref="AF13:AJ13"/>
    <mergeCell ref="G12:K12"/>
    <mergeCell ref="L12:P12"/>
    <mergeCell ref="Q12:U12"/>
    <mergeCell ref="V12:Z12"/>
    <mergeCell ref="AA12:AE12"/>
    <mergeCell ref="AF12:AJ12"/>
    <mergeCell ref="G11:K11"/>
    <mergeCell ref="L11:P11"/>
    <mergeCell ref="Q11:U11"/>
    <mergeCell ref="V11:Z11"/>
    <mergeCell ref="AA11:AE11"/>
    <mergeCell ref="AF11:AJ11"/>
    <mergeCell ref="G10:K10"/>
    <mergeCell ref="L10:P10"/>
    <mergeCell ref="Q10:U10"/>
    <mergeCell ref="V10:Z10"/>
    <mergeCell ref="AA10:AE10"/>
    <mergeCell ref="AF10:AJ10"/>
    <mergeCell ref="G9:K9"/>
    <mergeCell ref="L9:P9"/>
    <mergeCell ref="Q9:U9"/>
    <mergeCell ref="V9:Z9"/>
    <mergeCell ref="AA9:AE9"/>
    <mergeCell ref="AF9:AJ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4"/>
  <sheetViews>
    <sheetView showGridLines="0" zoomScale="75" zoomScaleNormal="75" zoomScalePageLayoutView="0" workbookViewId="0" topLeftCell="A20">
      <selection activeCell="AK32" sqref="AK32"/>
    </sheetView>
  </sheetViews>
  <sheetFormatPr defaultColWidth="9.140625" defaultRowHeight="14.25" customHeight="1" outlineLevelCol="1"/>
  <cols>
    <col min="1" max="1" width="9.140625" style="1" customWidth="1"/>
    <col min="2" max="3" width="4.140625" style="1" customWidth="1" outlineLevel="1"/>
    <col min="4" max="4" width="3.421875" style="1" customWidth="1"/>
    <col min="5" max="5" width="4.7109375" style="1" bestFit="1" customWidth="1"/>
    <col min="6" max="6" width="53.57421875" style="1" customWidth="1"/>
    <col min="7" max="26" width="3.00390625" style="1" customWidth="1"/>
    <col min="27" max="31" width="2.8515625" style="1" customWidth="1"/>
    <col min="32" max="36" width="3.00390625" style="1" customWidth="1"/>
    <col min="37" max="41" width="14.421875" style="1" customWidth="1"/>
    <col min="42" max="16384" width="9.140625" style="1" customWidth="1"/>
  </cols>
  <sheetData>
    <row r="1" spans="4:36" ht="20.25">
      <c r="D1" s="8" t="s">
        <v>127</v>
      </c>
      <c r="AA1" s="19" t="s">
        <v>28</v>
      </c>
      <c r="AG1" s="19"/>
      <c r="AH1" s="19"/>
      <c r="AI1" s="19"/>
      <c r="AJ1" s="19"/>
    </row>
    <row r="2" spans="4:39" ht="18">
      <c r="D2" s="10" t="s">
        <v>26</v>
      </c>
      <c r="AA2" s="1" t="s">
        <v>3</v>
      </c>
      <c r="AH2" s="27" t="s">
        <v>12</v>
      </c>
      <c r="AK2" s="27" t="s">
        <v>5</v>
      </c>
      <c r="AM2" s="27"/>
    </row>
    <row r="3" spans="4:39" ht="15" customHeight="1">
      <c r="D3" s="9" t="s">
        <v>66</v>
      </c>
      <c r="AA3" s="1" t="s">
        <v>7</v>
      </c>
      <c r="AH3" s="27" t="s">
        <v>8</v>
      </c>
      <c r="AK3" s="27" t="s">
        <v>17</v>
      </c>
      <c r="AM3" s="27"/>
    </row>
    <row r="4" spans="4:39" ht="15" customHeight="1">
      <c r="D4" s="9" t="s">
        <v>131</v>
      </c>
      <c r="AA4" s="1" t="s">
        <v>11</v>
      </c>
      <c r="AH4" s="27" t="s">
        <v>20</v>
      </c>
      <c r="AK4" s="27" t="s">
        <v>21</v>
      </c>
      <c r="AM4" s="27"/>
    </row>
    <row r="5" spans="4:39" ht="15" customHeight="1">
      <c r="D5" s="9"/>
      <c r="AK5" s="27"/>
      <c r="AL5" s="27"/>
      <c r="AM5" s="27"/>
    </row>
    <row r="6" spans="4:39" ht="15" customHeight="1">
      <c r="D6" s="9"/>
      <c r="AK6" s="27"/>
      <c r="AL6" s="27"/>
      <c r="AM6" s="27"/>
    </row>
    <row r="7" ht="15" customHeight="1">
      <c r="D7" s="9"/>
    </row>
    <row r="8" spans="4:6" ht="14.25" customHeight="1">
      <c r="D8" s="93" t="s">
        <v>69</v>
      </c>
      <c r="E8" s="30"/>
      <c r="F8" s="30"/>
    </row>
    <row r="9" spans="2:37" ht="14.25" customHeight="1">
      <c r="B9" s="11">
        <v>1</v>
      </c>
      <c r="C9" s="11">
        <v>2</v>
      </c>
      <c r="D9" s="12"/>
      <c r="E9" s="13"/>
      <c r="F9" s="14"/>
      <c r="G9" s="160">
        <v>1</v>
      </c>
      <c r="H9" s="161"/>
      <c r="I9" s="161"/>
      <c r="J9" s="161"/>
      <c r="K9" s="162"/>
      <c r="L9" s="160">
        <v>2</v>
      </c>
      <c r="M9" s="163"/>
      <c r="N9" s="163"/>
      <c r="O9" s="163"/>
      <c r="P9" s="164"/>
      <c r="Q9" s="160">
        <v>3</v>
      </c>
      <c r="R9" s="163"/>
      <c r="S9" s="163"/>
      <c r="T9" s="163"/>
      <c r="U9" s="164"/>
      <c r="V9" s="160">
        <v>4</v>
      </c>
      <c r="W9" s="163"/>
      <c r="X9" s="163"/>
      <c r="Y9" s="163"/>
      <c r="Z9" s="164"/>
      <c r="AA9" s="160" t="s">
        <v>0</v>
      </c>
      <c r="AB9" s="161"/>
      <c r="AC9" s="161"/>
      <c r="AD9" s="161"/>
      <c r="AE9" s="162"/>
      <c r="AF9" s="160" t="s">
        <v>1</v>
      </c>
      <c r="AG9" s="161"/>
      <c r="AH9" s="161"/>
      <c r="AI9" s="161"/>
      <c r="AJ9" s="162"/>
      <c r="AK9" s="28" t="s">
        <v>2</v>
      </c>
    </row>
    <row r="10" spans="2:37" ht="14.25" customHeight="1">
      <c r="B10" s="141">
        <v>49</v>
      </c>
      <c r="C10" s="141">
        <v>52</v>
      </c>
      <c r="D10" s="29">
        <v>1</v>
      </c>
      <c r="E10" s="35">
        <v>12</v>
      </c>
      <c r="F10" s="14" t="str">
        <f>IF(B10=0,"",INDEX(Nimet!$A$2:$D$251,B10,4))&amp;IF(B10=0,""," / ")&amp;IF(C10=0,"",INDEX(Nimet!$A$2:$D$251,C10,4))</f>
        <v>Kantola Roope, TuKa / Soine Samuli, TuKa</v>
      </c>
      <c r="G10" s="154"/>
      <c r="H10" s="155"/>
      <c r="I10" s="155"/>
      <c r="J10" s="155"/>
      <c r="K10" s="156"/>
      <c r="L10" s="157" t="str">
        <f>CONCATENATE(AD22,"-",AF22)</f>
        <v>3-0</v>
      </c>
      <c r="M10" s="158"/>
      <c r="N10" s="158"/>
      <c r="O10" s="158"/>
      <c r="P10" s="159"/>
      <c r="Q10" s="157" t="str">
        <f>CONCATENATE(AD16,"-",AF16)</f>
        <v>3-0</v>
      </c>
      <c r="R10" s="158"/>
      <c r="S10" s="158"/>
      <c r="T10" s="158"/>
      <c r="U10" s="159"/>
      <c r="V10" s="157" t="str">
        <f>CONCATENATE(AD19,"-",AF19)</f>
        <v>0-0</v>
      </c>
      <c r="W10" s="158"/>
      <c r="X10" s="158"/>
      <c r="Y10" s="158"/>
      <c r="Z10" s="159"/>
      <c r="AA10" s="160" t="str">
        <f>CONCATENATE(AH16+AH19+AH22,"-",AJ16+AJ19+AJ22)</f>
        <v>2-0</v>
      </c>
      <c r="AB10" s="163"/>
      <c r="AC10" s="163"/>
      <c r="AD10" s="163"/>
      <c r="AE10" s="164"/>
      <c r="AF10" s="160" t="str">
        <f>CONCATENATE(AD16+AD19+AD22,"-",AF16+AF19+AF22)</f>
        <v>6-0</v>
      </c>
      <c r="AG10" s="163"/>
      <c r="AH10" s="163"/>
      <c r="AI10" s="163"/>
      <c r="AJ10" s="164"/>
      <c r="AK10" s="68" t="s">
        <v>30</v>
      </c>
    </row>
    <row r="11" spans="2:37" ht="14.25" customHeight="1">
      <c r="B11" s="141">
        <v>36</v>
      </c>
      <c r="C11" s="141">
        <v>43</v>
      </c>
      <c r="D11" s="29">
        <v>2</v>
      </c>
      <c r="E11" s="35">
        <v>43</v>
      </c>
      <c r="F11" s="14" t="str">
        <f>IF(B11=0,"",INDEX(Nimet!$A$2:$D$251,B11,4))&amp;IF(B11=0,""," / ")&amp;IF(C11=0,"",INDEX(Nimet!$A$2:$D$251,C11,4))</f>
        <v>Jormanainen Jani, PT Espoo / Miettinen Esa, TIP-70</v>
      </c>
      <c r="G11" s="157" t="str">
        <f>CONCATENATE(AF22,"-",AD22)</f>
        <v>0-3</v>
      </c>
      <c r="H11" s="158"/>
      <c r="I11" s="158"/>
      <c r="J11" s="158"/>
      <c r="K11" s="159"/>
      <c r="L11" s="154"/>
      <c r="M11" s="155"/>
      <c r="N11" s="155"/>
      <c r="O11" s="155"/>
      <c r="P11" s="156"/>
      <c r="Q11" s="157" t="str">
        <f>CONCATENATE(AD20,"-",AF20)</f>
        <v>3-2</v>
      </c>
      <c r="R11" s="158"/>
      <c r="S11" s="158"/>
      <c r="T11" s="158"/>
      <c r="U11" s="159"/>
      <c r="V11" s="157" t="str">
        <f>CONCATENATE(AD17,"-",AF17)</f>
        <v>0-0</v>
      </c>
      <c r="W11" s="158"/>
      <c r="X11" s="158"/>
      <c r="Y11" s="158"/>
      <c r="Z11" s="159"/>
      <c r="AA11" s="160" t="str">
        <f>CONCATENATE(AH17+AH20+AJ22,"-",AJ17+AJ20+AH22)</f>
        <v>1-1</v>
      </c>
      <c r="AB11" s="163"/>
      <c r="AC11" s="163"/>
      <c r="AD11" s="163"/>
      <c r="AE11" s="164"/>
      <c r="AF11" s="160" t="str">
        <f>CONCATENATE(AD17+AD20+AF22,"-",AF17+AF20+AD22)</f>
        <v>3-5</v>
      </c>
      <c r="AG11" s="163"/>
      <c r="AH11" s="163"/>
      <c r="AI11" s="163"/>
      <c r="AJ11" s="164"/>
      <c r="AK11" s="68" t="s">
        <v>31</v>
      </c>
    </row>
    <row r="12" spans="2:37" ht="14.25" customHeight="1">
      <c r="B12" s="141">
        <v>4</v>
      </c>
      <c r="C12" s="141">
        <v>5</v>
      </c>
      <c r="D12" s="29">
        <v>3</v>
      </c>
      <c r="E12" s="35">
        <v>127</v>
      </c>
      <c r="F12" s="14" t="str">
        <f>IF(B12=0,"",INDEX(Nimet!$A$2:$D$251,B12,4))&amp;IF(B12=0,""," / ")&amp;IF(C12=0,"",INDEX(Nimet!$A$2:$D$251,C12,4))</f>
        <v>Flemming Veikka, KoKa / Naumi Alex, KoKa</v>
      </c>
      <c r="G12" s="157" t="str">
        <f>CONCATENATE(AF16,"-",AD16)</f>
        <v>0-3</v>
      </c>
      <c r="H12" s="158"/>
      <c r="I12" s="158"/>
      <c r="J12" s="158"/>
      <c r="K12" s="159"/>
      <c r="L12" s="157" t="str">
        <f>CONCATENATE(AF20,"-",AD20)</f>
        <v>2-3</v>
      </c>
      <c r="M12" s="158"/>
      <c r="N12" s="158"/>
      <c r="O12" s="158"/>
      <c r="P12" s="159"/>
      <c r="Q12" s="154"/>
      <c r="R12" s="155"/>
      <c r="S12" s="155"/>
      <c r="T12" s="155"/>
      <c r="U12" s="156"/>
      <c r="V12" s="157" t="str">
        <f>CONCATENATE(AD23,"-",AF23)</f>
        <v>0-0</v>
      </c>
      <c r="W12" s="158"/>
      <c r="X12" s="158"/>
      <c r="Y12" s="158"/>
      <c r="Z12" s="159"/>
      <c r="AA12" s="160" t="str">
        <f>CONCATENATE(AJ16+AJ20+AH23,"-",AH16+AH20+AJ23)</f>
        <v>0-2</v>
      </c>
      <c r="AB12" s="163"/>
      <c r="AC12" s="163"/>
      <c r="AD12" s="163"/>
      <c r="AE12" s="164"/>
      <c r="AF12" s="160" t="str">
        <f>CONCATENATE(AF16+AF20+AD23,"-",AD16+AD20+AF23)</f>
        <v>2-6</v>
      </c>
      <c r="AG12" s="163"/>
      <c r="AH12" s="163"/>
      <c r="AI12" s="163"/>
      <c r="AJ12" s="164"/>
      <c r="AK12" s="68" t="s">
        <v>32</v>
      </c>
    </row>
    <row r="13" spans="2:37" ht="14.25" customHeight="1">
      <c r="B13" s="141"/>
      <c r="C13" s="141"/>
      <c r="D13" s="29">
        <v>4</v>
      </c>
      <c r="E13" s="35"/>
      <c r="F13" s="14">
        <f>IF(B13=0,"",INDEX(Nimet!$A$2:$D$251,B13,4))&amp;IF(B13=0,""," / ")&amp;IF(C13=0,"",INDEX(Nimet!$A$2:$D$251,C13,4))</f>
      </c>
      <c r="G13" s="157" t="str">
        <f>CONCATENATE(AF19,"-",AD19)</f>
        <v>0-0</v>
      </c>
      <c r="H13" s="158"/>
      <c r="I13" s="158"/>
      <c r="J13" s="158"/>
      <c r="K13" s="159"/>
      <c r="L13" s="157" t="str">
        <f>CONCATENATE(AF17,"-",AD17)</f>
        <v>0-0</v>
      </c>
      <c r="M13" s="158"/>
      <c r="N13" s="158"/>
      <c r="O13" s="158"/>
      <c r="P13" s="159"/>
      <c r="Q13" s="157" t="str">
        <f>CONCATENATE(AF23,"-",AD23)</f>
        <v>0-0</v>
      </c>
      <c r="R13" s="158"/>
      <c r="S13" s="158"/>
      <c r="T13" s="158"/>
      <c r="U13" s="159"/>
      <c r="V13" s="154"/>
      <c r="W13" s="155"/>
      <c r="X13" s="155"/>
      <c r="Y13" s="155"/>
      <c r="Z13" s="156"/>
      <c r="AA13" s="160" t="str">
        <f>CONCATENATE(AJ17+AJ19+AJ23,"-",AH17+AH19+AH23)</f>
        <v>0-0</v>
      </c>
      <c r="AB13" s="163"/>
      <c r="AC13" s="163"/>
      <c r="AD13" s="163"/>
      <c r="AE13" s="164"/>
      <c r="AF13" s="160" t="str">
        <f>CONCATENATE(AF17+AF19+AF23,"-",AD17+AD19+AD23)</f>
        <v>0-0</v>
      </c>
      <c r="AG13" s="163"/>
      <c r="AH13" s="163"/>
      <c r="AI13" s="163"/>
      <c r="AJ13" s="164"/>
      <c r="AK13" s="68"/>
    </row>
    <row r="14" spans="3:40" ht="14.25" customHeight="1">
      <c r="C14" s="16"/>
      <c r="D14" s="3"/>
      <c r="E14" s="3"/>
      <c r="F14" s="3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6"/>
      <c r="AM14" s="6"/>
      <c r="AN14" s="6"/>
    </row>
    <row r="15" spans="4:39" ht="14.25" customHeight="1">
      <c r="D15" s="19" t="s">
        <v>28</v>
      </c>
      <c r="I15" s="58"/>
      <c r="J15" s="59">
        <v>1</v>
      </c>
      <c r="K15" s="60"/>
      <c r="L15" s="50"/>
      <c r="M15" s="53"/>
      <c r="N15" s="52">
        <v>2</v>
      </c>
      <c r="O15" s="54"/>
      <c r="P15" s="50"/>
      <c r="Q15" s="53"/>
      <c r="R15" s="52">
        <v>3</v>
      </c>
      <c r="S15" s="55"/>
      <c r="U15" s="56"/>
      <c r="V15" s="57">
        <v>4</v>
      </c>
      <c r="W15" s="55"/>
      <c r="Y15" s="56"/>
      <c r="Z15" s="57">
        <v>5</v>
      </c>
      <c r="AA15" s="55"/>
      <c r="AB15" s="3"/>
      <c r="AC15" s="3"/>
      <c r="AD15" s="56"/>
      <c r="AE15" s="51" t="s">
        <v>34</v>
      </c>
      <c r="AF15" s="55"/>
      <c r="AG15" s="50"/>
      <c r="AH15" s="53"/>
      <c r="AI15" s="61" t="s">
        <v>35</v>
      </c>
      <c r="AJ15" s="62"/>
      <c r="AM15" s="11"/>
    </row>
    <row r="16" spans="1:42" s="117" customFormat="1" ht="30" customHeight="1">
      <c r="A16" s="116" t="s">
        <v>12</v>
      </c>
      <c r="B16" s="116"/>
      <c r="D16" s="165" t="str">
        <f>CONCATENATE(F10,"  -  ",F12)</f>
        <v>Kantola Roope, TuKa / Soine Samuli, TuKa  -  Flemming Veikka, KoKa / Naumi Alex, KoKa</v>
      </c>
      <c r="E16" s="166"/>
      <c r="F16" s="166"/>
      <c r="I16" s="118">
        <v>11</v>
      </c>
      <c r="J16" s="119" t="s">
        <v>27</v>
      </c>
      <c r="K16" s="120">
        <v>2</v>
      </c>
      <c r="L16" s="121"/>
      <c r="M16" s="118">
        <v>11</v>
      </c>
      <c r="N16" s="119" t="s">
        <v>27</v>
      </c>
      <c r="O16" s="120">
        <v>2</v>
      </c>
      <c r="P16" s="121"/>
      <c r="Q16" s="118">
        <v>11</v>
      </c>
      <c r="R16" s="119" t="s">
        <v>27</v>
      </c>
      <c r="S16" s="120">
        <v>7</v>
      </c>
      <c r="T16" s="122"/>
      <c r="U16" s="118"/>
      <c r="V16" s="119" t="s">
        <v>27</v>
      </c>
      <c r="W16" s="120"/>
      <c r="X16" s="122"/>
      <c r="Y16" s="118"/>
      <c r="Z16" s="119" t="s">
        <v>27</v>
      </c>
      <c r="AA16" s="120"/>
      <c r="AB16" s="121"/>
      <c r="AC16" s="121"/>
      <c r="AD16" s="123">
        <f>IF($I16-$K16&gt;0,1,0)+IF($M16-$O16&gt;0,1,0)+IF($Q16-$S16&gt;0,1,0)+IF($U16-$W16&gt;0,1,0)+IF($Y16-$AA16&gt;0,1,0)</f>
        <v>3</v>
      </c>
      <c r="AE16" s="124" t="s">
        <v>27</v>
      </c>
      <c r="AF16" s="125">
        <f>IF($I16-$K16&lt;0,1,0)+IF($M16-$O16&lt;0,1,0)+IF($Q16-$S16&lt;0,1,0)+IF($U16-$W16&lt;0,1,0)+IF($Y16-$AA16&lt;0,1,0)</f>
        <v>0</v>
      </c>
      <c r="AG16" s="126"/>
      <c r="AH16" s="127">
        <f>IF($AD16-$AF16&gt;0,1,0)</f>
        <v>1</v>
      </c>
      <c r="AI16" s="128" t="s">
        <v>27</v>
      </c>
      <c r="AJ16" s="129">
        <f>IF($AD16-$AF16&lt;0,1,0)</f>
        <v>0</v>
      </c>
      <c r="AK16" s="130"/>
      <c r="AL16" s="130"/>
      <c r="AM16" s="130"/>
      <c r="AO16" s="131"/>
      <c r="AP16" s="132"/>
    </row>
    <row r="17" spans="1:42" s="117" customFormat="1" ht="30" customHeight="1">
      <c r="A17" s="116" t="s">
        <v>5</v>
      </c>
      <c r="B17" s="116"/>
      <c r="D17" s="165" t="str">
        <f>CONCATENATE(F11,"  -  ",F13)</f>
        <v>Jormanainen Jani, PT Espoo / Miettinen Esa, TIP-70  -  </v>
      </c>
      <c r="E17" s="166"/>
      <c r="F17" s="166"/>
      <c r="I17" s="118"/>
      <c r="J17" s="119" t="s">
        <v>27</v>
      </c>
      <c r="K17" s="120"/>
      <c r="L17" s="121"/>
      <c r="M17" s="118"/>
      <c r="N17" s="119" t="s">
        <v>27</v>
      </c>
      <c r="O17" s="120"/>
      <c r="P17" s="121"/>
      <c r="Q17" s="118"/>
      <c r="R17" s="119" t="s">
        <v>27</v>
      </c>
      <c r="S17" s="120"/>
      <c r="T17" s="122"/>
      <c r="U17" s="118"/>
      <c r="V17" s="119" t="s">
        <v>27</v>
      </c>
      <c r="W17" s="120"/>
      <c r="X17" s="122"/>
      <c r="Y17" s="118"/>
      <c r="Z17" s="119" t="s">
        <v>27</v>
      </c>
      <c r="AA17" s="120"/>
      <c r="AB17" s="121"/>
      <c r="AC17" s="121"/>
      <c r="AD17" s="123">
        <f>IF($I17-$K17&gt;0,1,0)+IF($M17-$O17&gt;0,1,0)+IF($Q17-$S17&gt;0,1,0)+IF($U17-$W17&gt;0,1,0)+IF($Y17-$AA17&gt;0,1,0)</f>
        <v>0</v>
      </c>
      <c r="AE17" s="124" t="s">
        <v>27</v>
      </c>
      <c r="AF17" s="125">
        <f>IF($I17-$K17&lt;0,1,0)+IF($M17-$O17&lt;0,1,0)+IF($Q17-$S17&lt;0,1,0)+IF($U17-$W17&lt;0,1,0)+IF($Y17-$AA17&lt;0,1,0)</f>
        <v>0</v>
      </c>
      <c r="AG17" s="126"/>
      <c r="AH17" s="127">
        <f>IF($AD17-$AF17&gt;0,1,0)</f>
        <v>0</v>
      </c>
      <c r="AI17" s="128" t="s">
        <v>27</v>
      </c>
      <c r="AJ17" s="129">
        <f>IF($AD17-$AF17&lt;0,1,0)</f>
        <v>0</v>
      </c>
      <c r="AK17" s="130"/>
      <c r="AL17" s="130"/>
      <c r="AM17" s="130"/>
      <c r="AO17" s="131"/>
      <c r="AP17" s="132"/>
    </row>
    <row r="18" spans="1:42" ht="14.25" customHeight="1">
      <c r="A18" s="15"/>
      <c r="B18" s="15"/>
      <c r="I18" s="80"/>
      <c r="J18" s="81"/>
      <c r="K18" s="82"/>
      <c r="L18" s="70"/>
      <c r="M18" s="80"/>
      <c r="N18" s="81"/>
      <c r="O18" s="82"/>
      <c r="P18" s="70"/>
      <c r="Q18" s="80"/>
      <c r="R18" s="81"/>
      <c r="S18" s="82"/>
      <c r="T18" s="71"/>
      <c r="U18" s="80"/>
      <c r="V18" s="81"/>
      <c r="W18" s="82"/>
      <c r="X18" s="71"/>
      <c r="Y18" s="80"/>
      <c r="Z18" s="81"/>
      <c r="AA18" s="82"/>
      <c r="AB18" s="70"/>
      <c r="AC18" s="70"/>
      <c r="AD18" s="72"/>
      <c r="AE18" s="73"/>
      <c r="AF18" s="74"/>
      <c r="AG18" s="75"/>
      <c r="AH18" s="76"/>
      <c r="AI18" s="66"/>
      <c r="AJ18" s="77"/>
      <c r="AK18" s="78"/>
      <c r="AL18" s="78"/>
      <c r="AM18" s="78"/>
      <c r="AP18" s="18"/>
    </row>
    <row r="19" spans="1:42" s="117" customFormat="1" ht="30" customHeight="1">
      <c r="A19" s="116" t="s">
        <v>8</v>
      </c>
      <c r="B19" s="116"/>
      <c r="D19" s="165" t="str">
        <f>CONCATENATE(F10,"  -  ",F13)</f>
        <v>Kantola Roope, TuKa / Soine Samuli, TuKa  -  </v>
      </c>
      <c r="E19" s="166"/>
      <c r="F19" s="166"/>
      <c r="I19" s="118"/>
      <c r="J19" s="119" t="s">
        <v>27</v>
      </c>
      <c r="K19" s="120"/>
      <c r="L19" s="121"/>
      <c r="M19" s="118"/>
      <c r="N19" s="119" t="s">
        <v>27</v>
      </c>
      <c r="O19" s="120"/>
      <c r="P19" s="121"/>
      <c r="Q19" s="118"/>
      <c r="R19" s="119" t="s">
        <v>27</v>
      </c>
      <c r="S19" s="120"/>
      <c r="T19" s="122"/>
      <c r="U19" s="118"/>
      <c r="V19" s="119" t="s">
        <v>27</v>
      </c>
      <c r="W19" s="120"/>
      <c r="X19" s="122"/>
      <c r="Y19" s="118"/>
      <c r="Z19" s="119" t="s">
        <v>27</v>
      </c>
      <c r="AA19" s="120"/>
      <c r="AB19" s="121"/>
      <c r="AC19" s="121"/>
      <c r="AD19" s="123">
        <f>IF($I19-$K19&gt;0,1,0)+IF($M19-$O19&gt;0,1,0)+IF($Q19-$S19&gt;0,1,0)+IF($U19-$W19&gt;0,1,0)+IF($Y19-$AA19&gt;0,1,0)</f>
        <v>0</v>
      </c>
      <c r="AE19" s="124" t="s">
        <v>27</v>
      </c>
      <c r="AF19" s="125">
        <f>IF($I19-$K19&lt;0,1,0)+IF($M19-$O19&lt;0,1,0)+IF($Q19-$S19&lt;0,1,0)+IF($U19-$W19&lt;0,1,0)+IF($Y19-$AA19&lt;0,1,0)</f>
        <v>0</v>
      </c>
      <c r="AG19" s="126"/>
      <c r="AH19" s="127">
        <f>IF($AD19-$AF19&gt;0,1,0)</f>
        <v>0</v>
      </c>
      <c r="AI19" s="128" t="s">
        <v>27</v>
      </c>
      <c r="AJ19" s="129">
        <f>IF($AD19-$AF19&lt;0,1,0)</f>
        <v>0</v>
      </c>
      <c r="AK19" s="130"/>
      <c r="AL19" s="130"/>
      <c r="AM19" s="130"/>
      <c r="AO19" s="131"/>
      <c r="AP19" s="132"/>
    </row>
    <row r="20" spans="1:42" s="117" customFormat="1" ht="30" customHeight="1">
      <c r="A20" s="116" t="s">
        <v>17</v>
      </c>
      <c r="B20" s="116"/>
      <c r="D20" s="165" t="str">
        <f>CONCATENATE(F11,"  -  ",F12)</f>
        <v>Jormanainen Jani, PT Espoo / Miettinen Esa, TIP-70  -  Flemming Veikka, KoKa / Naumi Alex, KoKa</v>
      </c>
      <c r="E20" s="166"/>
      <c r="F20" s="166"/>
      <c r="I20" s="118">
        <v>9</v>
      </c>
      <c r="J20" s="119" t="s">
        <v>27</v>
      </c>
      <c r="K20" s="120">
        <v>11</v>
      </c>
      <c r="L20" s="121"/>
      <c r="M20" s="118">
        <v>14</v>
      </c>
      <c r="N20" s="119" t="s">
        <v>27</v>
      </c>
      <c r="O20" s="120">
        <v>16</v>
      </c>
      <c r="P20" s="121"/>
      <c r="Q20" s="118">
        <v>11</v>
      </c>
      <c r="R20" s="119" t="s">
        <v>27</v>
      </c>
      <c r="S20" s="120">
        <v>6</v>
      </c>
      <c r="T20" s="122"/>
      <c r="U20" s="118">
        <v>11</v>
      </c>
      <c r="V20" s="119" t="s">
        <v>27</v>
      </c>
      <c r="W20" s="120">
        <v>4</v>
      </c>
      <c r="X20" s="122"/>
      <c r="Y20" s="118">
        <v>11</v>
      </c>
      <c r="Z20" s="119" t="s">
        <v>27</v>
      </c>
      <c r="AA20" s="120">
        <v>7</v>
      </c>
      <c r="AB20" s="121"/>
      <c r="AC20" s="121"/>
      <c r="AD20" s="123">
        <f>IF($I20-$K20&gt;0,1,0)+IF($M20-$O20&gt;0,1,0)+IF($Q20-$S20&gt;0,1,0)+IF($U20-$W20&gt;0,1,0)+IF($Y20-$AA20&gt;0,1,0)</f>
        <v>3</v>
      </c>
      <c r="AE20" s="124" t="s">
        <v>27</v>
      </c>
      <c r="AF20" s="125">
        <f>IF($I20-$K20&lt;0,1,0)+IF($M20-$O20&lt;0,1,0)+IF($Q20-$S20&lt;0,1,0)+IF($U20-$W20&lt;0,1,0)+IF($Y20-$AA20&lt;0,1,0)</f>
        <v>2</v>
      </c>
      <c r="AG20" s="126"/>
      <c r="AH20" s="127">
        <f>IF($AD20-$AF20&gt;0,1,0)</f>
        <v>1</v>
      </c>
      <c r="AI20" s="128" t="s">
        <v>27</v>
      </c>
      <c r="AJ20" s="129">
        <f>IF($AD20-$AF20&lt;0,1,0)</f>
        <v>0</v>
      </c>
      <c r="AK20" s="130"/>
      <c r="AL20" s="130"/>
      <c r="AM20" s="130"/>
      <c r="AO20" s="131"/>
      <c r="AP20" s="132"/>
    </row>
    <row r="21" spans="1:42" ht="14.25" customHeight="1">
      <c r="A21" s="15"/>
      <c r="B21" s="15"/>
      <c r="I21" s="80"/>
      <c r="J21" s="81"/>
      <c r="K21" s="82"/>
      <c r="L21" s="70"/>
      <c r="M21" s="80"/>
      <c r="N21" s="81"/>
      <c r="O21" s="82"/>
      <c r="P21" s="70"/>
      <c r="Q21" s="80"/>
      <c r="R21" s="81"/>
      <c r="S21" s="82"/>
      <c r="T21" s="71"/>
      <c r="U21" s="80"/>
      <c r="V21" s="81"/>
      <c r="W21" s="82"/>
      <c r="X21" s="71"/>
      <c r="Y21" s="80"/>
      <c r="Z21" s="81"/>
      <c r="AA21" s="82"/>
      <c r="AB21" s="70"/>
      <c r="AC21" s="70"/>
      <c r="AD21" s="72"/>
      <c r="AE21" s="73"/>
      <c r="AF21" s="74"/>
      <c r="AG21" s="75"/>
      <c r="AH21" s="76"/>
      <c r="AI21" s="66"/>
      <c r="AJ21" s="77"/>
      <c r="AK21" s="78"/>
      <c r="AL21" s="78"/>
      <c r="AM21" s="78"/>
      <c r="AP21" s="18"/>
    </row>
    <row r="22" spans="1:42" s="117" customFormat="1" ht="30" customHeight="1">
      <c r="A22" s="116" t="s">
        <v>20</v>
      </c>
      <c r="B22" s="116"/>
      <c r="D22" s="165" t="str">
        <f>CONCATENATE(F10,"  -  ",F11)</f>
        <v>Kantola Roope, TuKa / Soine Samuli, TuKa  -  Jormanainen Jani, PT Espoo / Miettinen Esa, TIP-70</v>
      </c>
      <c r="E22" s="166"/>
      <c r="F22" s="166"/>
      <c r="I22" s="118">
        <v>11</v>
      </c>
      <c r="J22" s="119" t="s">
        <v>27</v>
      </c>
      <c r="K22" s="120">
        <v>7</v>
      </c>
      <c r="L22" s="121"/>
      <c r="M22" s="118">
        <v>11</v>
      </c>
      <c r="N22" s="119" t="s">
        <v>27</v>
      </c>
      <c r="O22" s="120">
        <v>6</v>
      </c>
      <c r="P22" s="121"/>
      <c r="Q22" s="118">
        <v>11</v>
      </c>
      <c r="R22" s="119" t="s">
        <v>27</v>
      </c>
      <c r="S22" s="120">
        <v>7</v>
      </c>
      <c r="T22" s="122"/>
      <c r="U22" s="118"/>
      <c r="V22" s="119" t="s">
        <v>27</v>
      </c>
      <c r="W22" s="120"/>
      <c r="X22" s="122"/>
      <c r="Y22" s="118"/>
      <c r="Z22" s="119" t="s">
        <v>27</v>
      </c>
      <c r="AA22" s="120"/>
      <c r="AB22" s="121"/>
      <c r="AC22" s="121"/>
      <c r="AD22" s="123">
        <f>IF($I22-$K22&gt;0,1,0)+IF($M22-$O22&gt;0,1,0)+IF($Q22-$S22&gt;0,1,0)+IF($U22-$W22&gt;0,1,0)+IF($Y22-$AA22&gt;0,1,0)</f>
        <v>3</v>
      </c>
      <c r="AE22" s="124" t="s">
        <v>27</v>
      </c>
      <c r="AF22" s="125">
        <f>IF($I22-$K22&lt;0,1,0)+IF($M22-$O22&lt;0,1,0)+IF($Q22-$S22&lt;0,1,0)+IF($U22-$W22&lt;0,1,0)+IF($Y22-$AA22&lt;0,1,0)</f>
        <v>0</v>
      </c>
      <c r="AG22" s="126"/>
      <c r="AH22" s="127">
        <f>IF($AD22-$AF22&gt;0,1,0)</f>
        <v>1</v>
      </c>
      <c r="AI22" s="128" t="s">
        <v>27</v>
      </c>
      <c r="AJ22" s="129">
        <f>IF($AD22-$AF22&lt;0,1,0)</f>
        <v>0</v>
      </c>
      <c r="AK22" s="130"/>
      <c r="AL22" s="130"/>
      <c r="AM22" s="130"/>
      <c r="AO22" s="131"/>
      <c r="AP22" s="132"/>
    </row>
    <row r="23" spans="1:42" s="117" customFormat="1" ht="30" customHeight="1">
      <c r="A23" s="116" t="s">
        <v>21</v>
      </c>
      <c r="B23" s="116"/>
      <c r="D23" s="165" t="str">
        <f>CONCATENATE(F12,"  -  ",F13)</f>
        <v>Flemming Veikka, KoKa / Naumi Alex, KoKa  -  </v>
      </c>
      <c r="E23" s="166"/>
      <c r="F23" s="166"/>
      <c r="I23" s="118"/>
      <c r="J23" s="119" t="s">
        <v>27</v>
      </c>
      <c r="K23" s="120"/>
      <c r="L23" s="121"/>
      <c r="M23" s="118"/>
      <c r="N23" s="119" t="s">
        <v>27</v>
      </c>
      <c r="O23" s="120"/>
      <c r="P23" s="121"/>
      <c r="Q23" s="118"/>
      <c r="R23" s="119" t="s">
        <v>27</v>
      </c>
      <c r="S23" s="120"/>
      <c r="T23" s="122"/>
      <c r="U23" s="118"/>
      <c r="V23" s="119" t="s">
        <v>27</v>
      </c>
      <c r="W23" s="120"/>
      <c r="X23" s="122"/>
      <c r="Y23" s="118"/>
      <c r="Z23" s="119" t="s">
        <v>27</v>
      </c>
      <c r="AA23" s="120"/>
      <c r="AB23" s="121"/>
      <c r="AC23" s="121"/>
      <c r="AD23" s="133">
        <f>IF($I23-$K23&gt;0,1,0)+IF($M23-$O23&gt;0,1,0)+IF($Q23-$S23&gt;0,1,0)+IF($U23-$W23&gt;0,1,0)+IF($Y23-$AA23&gt;0,1,0)</f>
        <v>0</v>
      </c>
      <c r="AE23" s="134" t="s">
        <v>27</v>
      </c>
      <c r="AF23" s="135">
        <f>IF($I23-$K23&lt;0,1,0)+IF($M23-$O23&lt;0,1,0)+IF($Q23-$S23&lt;0,1,0)+IF($U23-$W23&lt;0,1,0)+IF($Y23-$AA23&lt;0,1,0)</f>
        <v>0</v>
      </c>
      <c r="AG23" s="136"/>
      <c r="AH23" s="137">
        <f>IF($AD23-$AF23&gt;0,1,0)</f>
        <v>0</v>
      </c>
      <c r="AI23" s="138" t="s">
        <v>27</v>
      </c>
      <c r="AJ23" s="139">
        <f>IF($AD23-$AF23&lt;0,1,0)</f>
        <v>0</v>
      </c>
      <c r="AK23" s="130"/>
      <c r="AL23" s="130"/>
      <c r="AM23" s="130"/>
      <c r="AO23" s="131"/>
      <c r="AP23" s="132"/>
    </row>
    <row r="24" spans="1:39" ht="14.25" customHeight="1">
      <c r="A24" s="15"/>
      <c r="B24" s="15"/>
      <c r="I24" s="88"/>
      <c r="J24" s="88"/>
      <c r="K24" s="88"/>
      <c r="L24" s="88"/>
      <c r="M24" s="88"/>
      <c r="N24" s="88"/>
      <c r="O24" s="88"/>
      <c r="P24" s="88"/>
      <c r="Q24" s="88"/>
      <c r="R24" s="89"/>
      <c r="S24" s="90"/>
      <c r="T24" s="90"/>
      <c r="U24" s="90"/>
      <c r="V24" s="90"/>
      <c r="W24" s="78"/>
      <c r="X24" s="78"/>
      <c r="Y24" s="78"/>
      <c r="Z24" s="78"/>
      <c r="AA24" s="78"/>
      <c r="AB24" s="78"/>
      <c r="AC24" s="78"/>
      <c r="AD24" s="78"/>
      <c r="AE24" s="88"/>
      <c r="AF24" s="88"/>
      <c r="AG24" s="88"/>
      <c r="AH24" s="88"/>
      <c r="AI24" s="78"/>
      <c r="AJ24" s="78"/>
      <c r="AK24" s="78"/>
      <c r="AL24" s="78"/>
      <c r="AM24" s="78"/>
    </row>
    <row r="25" spans="9:39" ht="14.25" customHeight="1"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</row>
    <row r="26" spans="4:6" ht="14.25" customHeight="1">
      <c r="D26" s="93" t="s">
        <v>145</v>
      </c>
      <c r="E26" s="30"/>
      <c r="F26" s="30"/>
    </row>
    <row r="27" spans="2:37" ht="14.25" customHeight="1">
      <c r="B27" s="11">
        <v>1</v>
      </c>
      <c r="C27" s="11">
        <v>2</v>
      </c>
      <c r="D27" s="12"/>
      <c r="E27" s="13"/>
      <c r="F27" s="14"/>
      <c r="G27" s="160">
        <v>1</v>
      </c>
      <c r="H27" s="161"/>
      <c r="I27" s="161"/>
      <c r="J27" s="161"/>
      <c r="K27" s="162"/>
      <c r="L27" s="160">
        <v>2</v>
      </c>
      <c r="M27" s="163"/>
      <c r="N27" s="163"/>
      <c r="O27" s="163"/>
      <c r="P27" s="164"/>
      <c r="Q27" s="160">
        <v>3</v>
      </c>
      <c r="R27" s="163"/>
      <c r="S27" s="163"/>
      <c r="T27" s="163"/>
      <c r="U27" s="164"/>
      <c r="V27" s="160">
        <v>4</v>
      </c>
      <c r="W27" s="163"/>
      <c r="X27" s="163"/>
      <c r="Y27" s="163"/>
      <c r="Z27" s="164"/>
      <c r="AA27" s="160" t="s">
        <v>0</v>
      </c>
      <c r="AB27" s="161"/>
      <c r="AC27" s="161"/>
      <c r="AD27" s="161"/>
      <c r="AE27" s="162"/>
      <c r="AF27" s="160" t="s">
        <v>1</v>
      </c>
      <c r="AG27" s="161"/>
      <c r="AH27" s="161"/>
      <c r="AI27" s="161"/>
      <c r="AJ27" s="162"/>
      <c r="AK27" s="28" t="s">
        <v>2</v>
      </c>
    </row>
    <row r="28" spans="2:37" ht="14.25" customHeight="1">
      <c r="B28" s="141">
        <v>46</v>
      </c>
      <c r="C28" s="141">
        <v>55</v>
      </c>
      <c r="D28" s="29">
        <v>1</v>
      </c>
      <c r="E28" s="35">
        <v>14</v>
      </c>
      <c r="F28" s="14" t="str">
        <f>IF(B28=0,"",INDEX(Nimet!$A$2:$D$251,B28,4))&amp;IF(B28=0,""," / ")&amp;IF(C28=0,"",INDEX(Nimet!$A$2:$D$251,C28,4))</f>
        <v>Räsänen Mika, TIP-70 / Karjalainen Manu, Wega</v>
      </c>
      <c r="G28" s="154"/>
      <c r="H28" s="155"/>
      <c r="I28" s="155"/>
      <c r="J28" s="155"/>
      <c r="K28" s="156"/>
      <c r="L28" s="157" t="str">
        <f>CONCATENATE(AD40,"-",AF40)</f>
        <v>3-1</v>
      </c>
      <c r="M28" s="158"/>
      <c r="N28" s="158"/>
      <c r="O28" s="158"/>
      <c r="P28" s="159"/>
      <c r="Q28" s="157" t="str">
        <f>CONCATENATE(AD34,"-",AF34)</f>
        <v>3-2</v>
      </c>
      <c r="R28" s="158"/>
      <c r="S28" s="158"/>
      <c r="T28" s="158"/>
      <c r="U28" s="159"/>
      <c r="V28" s="157" t="str">
        <f>CONCATENATE(AD37,"-",AF37)</f>
        <v>3-0</v>
      </c>
      <c r="W28" s="158"/>
      <c r="X28" s="158"/>
      <c r="Y28" s="158"/>
      <c r="Z28" s="159"/>
      <c r="AA28" s="160" t="str">
        <f>CONCATENATE(AH34+AH37+AH40,"-",AJ34+AJ37+AJ40)</f>
        <v>3-0</v>
      </c>
      <c r="AB28" s="163"/>
      <c r="AC28" s="163"/>
      <c r="AD28" s="163"/>
      <c r="AE28" s="164"/>
      <c r="AF28" s="160" t="str">
        <f>CONCATENATE(AD34+AD37+AD40,"-",AF34+AF37+AF40)</f>
        <v>9-3</v>
      </c>
      <c r="AG28" s="163"/>
      <c r="AH28" s="163"/>
      <c r="AI28" s="163"/>
      <c r="AJ28" s="164"/>
      <c r="AK28" s="68" t="s">
        <v>30</v>
      </c>
    </row>
    <row r="29" spans="2:37" ht="14.25" customHeight="1">
      <c r="B29" s="141">
        <v>3</v>
      </c>
      <c r="C29" s="141">
        <v>33</v>
      </c>
      <c r="D29" s="29">
        <v>2</v>
      </c>
      <c r="E29" s="35">
        <v>55</v>
      </c>
      <c r="F29" s="14" t="str">
        <f>IF(B29=0,"",INDEX(Nimet!$A$2:$D$251,B29,4))&amp;IF(B29=0,""," / ")&amp;IF(C29=0,"",INDEX(Nimet!$A$2:$D$251,C29,4))</f>
        <v>Autio Riku, KoKa / Chau Dinh Huy, PT Espoo</v>
      </c>
      <c r="G29" s="157" t="str">
        <f>CONCATENATE(AF40,"-",AD40)</f>
        <v>1-3</v>
      </c>
      <c r="H29" s="158"/>
      <c r="I29" s="158"/>
      <c r="J29" s="158"/>
      <c r="K29" s="159"/>
      <c r="L29" s="154"/>
      <c r="M29" s="155"/>
      <c r="N29" s="155"/>
      <c r="O29" s="155"/>
      <c r="P29" s="156"/>
      <c r="Q29" s="157" t="str">
        <f>CONCATENATE(AD38,"-",AF38)</f>
        <v>3-0</v>
      </c>
      <c r="R29" s="158"/>
      <c r="S29" s="158"/>
      <c r="T29" s="158"/>
      <c r="U29" s="159"/>
      <c r="V29" s="157" t="str">
        <f>CONCATENATE(AD35,"-",AF35)</f>
        <v>3-2</v>
      </c>
      <c r="W29" s="158"/>
      <c r="X29" s="158"/>
      <c r="Y29" s="158"/>
      <c r="Z29" s="159"/>
      <c r="AA29" s="160" t="str">
        <f>CONCATENATE(AH35+AH38+AJ40,"-",AJ35+AJ38+AH40)</f>
        <v>2-1</v>
      </c>
      <c r="AB29" s="163"/>
      <c r="AC29" s="163"/>
      <c r="AD29" s="163"/>
      <c r="AE29" s="164"/>
      <c r="AF29" s="160" t="str">
        <f>CONCATENATE(AD35+AD38+AF40,"-",AF35+AF38+AD40)</f>
        <v>7-5</v>
      </c>
      <c r="AG29" s="163"/>
      <c r="AH29" s="163"/>
      <c r="AI29" s="163"/>
      <c r="AJ29" s="164"/>
      <c r="AK29" s="68" t="s">
        <v>31</v>
      </c>
    </row>
    <row r="30" spans="2:37" ht="14.25" customHeight="1">
      <c r="B30" s="141">
        <v>28</v>
      </c>
      <c r="C30" s="141">
        <v>23</v>
      </c>
      <c r="D30" s="29">
        <v>3</v>
      </c>
      <c r="E30" s="35">
        <v>101</v>
      </c>
      <c r="F30" s="14" t="str">
        <f>IF(B30=0,"",INDEX(Nimet!$A$2:$D$251,B30,4))&amp;IF(B30=0,""," / ")&amp;IF(C30=0,"",INDEX(Nimet!$A$2:$D$251,C30,4))</f>
        <v>Jokinen Antti, PT 75 / Sidoroff Tommi, OPT-86</v>
      </c>
      <c r="G30" s="157" t="str">
        <f>CONCATENATE(AF34,"-",AD34)</f>
        <v>2-3</v>
      </c>
      <c r="H30" s="158"/>
      <c r="I30" s="158"/>
      <c r="J30" s="158"/>
      <c r="K30" s="159"/>
      <c r="L30" s="157" t="str">
        <f>CONCATENATE(AF38,"-",AD38)</f>
        <v>0-3</v>
      </c>
      <c r="M30" s="158"/>
      <c r="N30" s="158"/>
      <c r="O30" s="158"/>
      <c r="P30" s="159"/>
      <c r="Q30" s="154"/>
      <c r="R30" s="155"/>
      <c r="S30" s="155"/>
      <c r="T30" s="155"/>
      <c r="U30" s="156"/>
      <c r="V30" s="157" t="str">
        <f>CONCATENATE(AD41,"-",AF41)</f>
        <v>3-2</v>
      </c>
      <c r="W30" s="158"/>
      <c r="X30" s="158"/>
      <c r="Y30" s="158"/>
      <c r="Z30" s="159"/>
      <c r="AA30" s="160" t="str">
        <f>CONCATENATE(AJ34+AJ38+AH41,"-",AH34+AH38+AJ41)</f>
        <v>1-2</v>
      </c>
      <c r="AB30" s="163"/>
      <c r="AC30" s="163"/>
      <c r="AD30" s="163"/>
      <c r="AE30" s="164"/>
      <c r="AF30" s="160" t="str">
        <f>CONCATENATE(AF34+AF38+AD41,"-",AD34+AD38+AF41)</f>
        <v>5-8</v>
      </c>
      <c r="AG30" s="163"/>
      <c r="AH30" s="163"/>
      <c r="AI30" s="163"/>
      <c r="AJ30" s="164"/>
      <c r="AK30" s="68" t="s">
        <v>32</v>
      </c>
    </row>
    <row r="31" spans="2:37" ht="14.25" customHeight="1">
      <c r="B31" s="115">
        <v>54</v>
      </c>
      <c r="C31" s="20">
        <v>53</v>
      </c>
      <c r="D31" s="29">
        <v>4</v>
      </c>
      <c r="E31" s="35">
        <v>147</v>
      </c>
      <c r="F31" s="14" t="str">
        <f>IF(B31=0,"",INDEX(Nimet!$A$2:$D$251,B31,4))&amp;IF(B31=0,""," / ")&amp;IF(C31=0,"",INDEX(Nimet!$A$2:$D$251,C31,4))</f>
        <v>Pihajoki Niko, TuPy / Tamminen Tero, TuKa</v>
      </c>
      <c r="G31" s="157" t="str">
        <f>CONCATENATE(AF37,"-",AD37)</f>
        <v>0-3</v>
      </c>
      <c r="H31" s="158"/>
      <c r="I31" s="158"/>
      <c r="J31" s="158"/>
      <c r="K31" s="159"/>
      <c r="L31" s="157" t="str">
        <f>CONCATENATE(AF35,"-",AD35)</f>
        <v>2-3</v>
      </c>
      <c r="M31" s="158"/>
      <c r="N31" s="158"/>
      <c r="O31" s="158"/>
      <c r="P31" s="159"/>
      <c r="Q31" s="157" t="str">
        <f>CONCATENATE(AF41,"-",AD41)</f>
        <v>2-3</v>
      </c>
      <c r="R31" s="158"/>
      <c r="S31" s="158"/>
      <c r="T31" s="158"/>
      <c r="U31" s="159"/>
      <c r="V31" s="154"/>
      <c r="W31" s="155"/>
      <c r="X31" s="155"/>
      <c r="Y31" s="155"/>
      <c r="Z31" s="156"/>
      <c r="AA31" s="160" t="str">
        <f>CONCATENATE(AJ35+AJ37+AJ41,"-",AH35+AH37+AH41)</f>
        <v>0-3</v>
      </c>
      <c r="AB31" s="163"/>
      <c r="AC31" s="163"/>
      <c r="AD31" s="163"/>
      <c r="AE31" s="164"/>
      <c r="AF31" s="160" t="str">
        <f>CONCATENATE(AF35+AF37+AF41,"-",AD35+AD37+AD41)</f>
        <v>4-9</v>
      </c>
      <c r="AG31" s="163"/>
      <c r="AH31" s="163"/>
      <c r="AI31" s="163"/>
      <c r="AJ31" s="164"/>
      <c r="AK31" s="68" t="s">
        <v>169</v>
      </c>
    </row>
    <row r="32" spans="3:40" ht="14.25" customHeight="1">
      <c r="C32" s="16"/>
      <c r="D32" s="3"/>
      <c r="E32" s="3"/>
      <c r="F32" s="3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17"/>
      <c r="AL32" s="6"/>
      <c r="AM32" s="6"/>
      <c r="AN32" s="6"/>
    </row>
    <row r="33" spans="4:39" ht="14.25" customHeight="1">
      <c r="D33" s="19" t="s">
        <v>28</v>
      </c>
      <c r="I33" s="58"/>
      <c r="J33" s="59">
        <v>1</v>
      </c>
      <c r="K33" s="60"/>
      <c r="L33" s="50"/>
      <c r="M33" s="53"/>
      <c r="N33" s="52">
        <v>2</v>
      </c>
      <c r="O33" s="54"/>
      <c r="P33" s="50"/>
      <c r="Q33" s="53"/>
      <c r="R33" s="52">
        <v>3</v>
      </c>
      <c r="S33" s="55"/>
      <c r="U33" s="56"/>
      <c r="V33" s="57">
        <v>4</v>
      </c>
      <c r="W33" s="55"/>
      <c r="Y33" s="56"/>
      <c r="Z33" s="57">
        <v>5</v>
      </c>
      <c r="AA33" s="55"/>
      <c r="AB33" s="3"/>
      <c r="AC33" s="3"/>
      <c r="AD33" s="56"/>
      <c r="AE33" s="51" t="s">
        <v>34</v>
      </c>
      <c r="AF33" s="55"/>
      <c r="AG33" s="50"/>
      <c r="AH33" s="53"/>
      <c r="AI33" s="61" t="s">
        <v>35</v>
      </c>
      <c r="AJ33" s="62"/>
      <c r="AM33" s="11"/>
    </row>
    <row r="34" spans="1:42" s="117" customFormat="1" ht="30" customHeight="1">
      <c r="A34" s="116" t="s">
        <v>12</v>
      </c>
      <c r="B34" s="116"/>
      <c r="D34" s="165" t="str">
        <f>CONCATENATE(F28,"  -  ",F30)</f>
        <v>Räsänen Mika, TIP-70 / Karjalainen Manu, Wega  -  Jokinen Antti, PT 75 / Sidoroff Tommi, OPT-86</v>
      </c>
      <c r="E34" s="166"/>
      <c r="F34" s="166"/>
      <c r="I34" s="118">
        <v>11</v>
      </c>
      <c r="J34" s="119" t="s">
        <v>27</v>
      </c>
      <c r="K34" s="120">
        <v>9</v>
      </c>
      <c r="L34" s="121"/>
      <c r="M34" s="118">
        <v>8</v>
      </c>
      <c r="N34" s="119" t="s">
        <v>27</v>
      </c>
      <c r="O34" s="120">
        <v>11</v>
      </c>
      <c r="P34" s="121"/>
      <c r="Q34" s="118">
        <v>11</v>
      </c>
      <c r="R34" s="119" t="s">
        <v>27</v>
      </c>
      <c r="S34" s="120">
        <v>8</v>
      </c>
      <c r="T34" s="122"/>
      <c r="U34" s="118">
        <v>11</v>
      </c>
      <c r="V34" s="119" t="s">
        <v>27</v>
      </c>
      <c r="W34" s="120">
        <v>13</v>
      </c>
      <c r="X34" s="122"/>
      <c r="Y34" s="118">
        <v>11</v>
      </c>
      <c r="Z34" s="119" t="s">
        <v>27</v>
      </c>
      <c r="AA34" s="120">
        <v>1</v>
      </c>
      <c r="AB34" s="121"/>
      <c r="AC34" s="121"/>
      <c r="AD34" s="123">
        <f>IF($I34-$K34&gt;0,1,0)+IF($M34-$O34&gt;0,1,0)+IF($Q34-$S34&gt;0,1,0)+IF($U34-$W34&gt;0,1,0)+IF($Y34-$AA34&gt;0,1,0)</f>
        <v>3</v>
      </c>
      <c r="AE34" s="124" t="s">
        <v>27</v>
      </c>
      <c r="AF34" s="125">
        <f>IF($I34-$K34&lt;0,1,0)+IF($M34-$O34&lt;0,1,0)+IF($Q34-$S34&lt;0,1,0)+IF($U34-$W34&lt;0,1,0)+IF($Y34-$AA34&lt;0,1,0)</f>
        <v>2</v>
      </c>
      <c r="AG34" s="126"/>
      <c r="AH34" s="127">
        <f>IF($AD34-$AF34&gt;0,1,0)</f>
        <v>1</v>
      </c>
      <c r="AI34" s="128" t="s">
        <v>27</v>
      </c>
      <c r="AJ34" s="129">
        <f>IF($AD34-$AF34&lt;0,1,0)</f>
        <v>0</v>
      </c>
      <c r="AK34" s="130"/>
      <c r="AL34" s="130"/>
      <c r="AM34" s="130"/>
      <c r="AO34" s="131"/>
      <c r="AP34" s="132"/>
    </row>
    <row r="35" spans="1:42" s="117" customFormat="1" ht="30" customHeight="1">
      <c r="A35" s="116" t="s">
        <v>5</v>
      </c>
      <c r="B35" s="116"/>
      <c r="D35" s="165" t="str">
        <f>CONCATENATE(F29,"  -  ",F31)</f>
        <v>Autio Riku, KoKa / Chau Dinh Huy, PT Espoo  -  Pihajoki Niko, TuPy / Tamminen Tero, TuKa</v>
      </c>
      <c r="E35" s="166"/>
      <c r="F35" s="166"/>
      <c r="I35" s="118">
        <v>9</v>
      </c>
      <c r="J35" s="119" t="s">
        <v>27</v>
      </c>
      <c r="K35" s="120">
        <v>11</v>
      </c>
      <c r="L35" s="121"/>
      <c r="M35" s="118">
        <v>12</v>
      </c>
      <c r="N35" s="119" t="s">
        <v>27</v>
      </c>
      <c r="O35" s="120">
        <v>10</v>
      </c>
      <c r="P35" s="121"/>
      <c r="Q35" s="118">
        <v>4</v>
      </c>
      <c r="R35" s="119" t="s">
        <v>27</v>
      </c>
      <c r="S35" s="120">
        <v>11</v>
      </c>
      <c r="T35" s="122"/>
      <c r="U35" s="118">
        <v>11</v>
      </c>
      <c r="V35" s="119" t="s">
        <v>27</v>
      </c>
      <c r="W35" s="120">
        <v>4</v>
      </c>
      <c r="X35" s="122"/>
      <c r="Y35" s="118">
        <v>12</v>
      </c>
      <c r="Z35" s="119" t="s">
        <v>27</v>
      </c>
      <c r="AA35" s="120">
        <v>10</v>
      </c>
      <c r="AB35" s="121"/>
      <c r="AC35" s="121"/>
      <c r="AD35" s="123">
        <f>IF($I35-$K35&gt;0,1,0)+IF($M35-$O35&gt;0,1,0)+IF($Q35-$S35&gt;0,1,0)+IF($U35-$W35&gt;0,1,0)+IF($Y35-$AA35&gt;0,1,0)</f>
        <v>3</v>
      </c>
      <c r="AE35" s="124" t="s">
        <v>27</v>
      </c>
      <c r="AF35" s="125">
        <f>IF($I35-$K35&lt;0,1,0)+IF($M35-$O35&lt;0,1,0)+IF($Q35-$S35&lt;0,1,0)+IF($U35-$W35&lt;0,1,0)+IF($Y35-$AA35&lt;0,1,0)</f>
        <v>2</v>
      </c>
      <c r="AG35" s="126"/>
      <c r="AH35" s="127">
        <f>IF($AD35-$AF35&gt;0,1,0)</f>
        <v>1</v>
      </c>
      <c r="AI35" s="128" t="s">
        <v>27</v>
      </c>
      <c r="AJ35" s="129">
        <f>IF($AD35-$AF35&lt;0,1,0)</f>
        <v>0</v>
      </c>
      <c r="AK35" s="130"/>
      <c r="AL35" s="130"/>
      <c r="AM35" s="130"/>
      <c r="AO35" s="131"/>
      <c r="AP35" s="132"/>
    </row>
    <row r="36" spans="1:42" ht="14.25" customHeight="1">
      <c r="A36" s="15"/>
      <c r="B36" s="15"/>
      <c r="I36" s="80"/>
      <c r="J36" s="81"/>
      <c r="K36" s="82"/>
      <c r="L36" s="70"/>
      <c r="M36" s="80"/>
      <c r="N36" s="81"/>
      <c r="O36" s="82"/>
      <c r="P36" s="70"/>
      <c r="Q36" s="80"/>
      <c r="R36" s="81"/>
      <c r="S36" s="82"/>
      <c r="T36" s="71"/>
      <c r="U36" s="80"/>
      <c r="V36" s="81"/>
      <c r="W36" s="82"/>
      <c r="X36" s="71"/>
      <c r="Y36" s="80"/>
      <c r="Z36" s="81"/>
      <c r="AA36" s="82"/>
      <c r="AB36" s="70"/>
      <c r="AC36" s="70"/>
      <c r="AD36" s="72"/>
      <c r="AE36" s="73"/>
      <c r="AF36" s="74"/>
      <c r="AG36" s="75"/>
      <c r="AH36" s="76"/>
      <c r="AI36" s="66"/>
      <c r="AJ36" s="77"/>
      <c r="AK36" s="78"/>
      <c r="AL36" s="78"/>
      <c r="AM36" s="78"/>
      <c r="AP36" s="18"/>
    </row>
    <row r="37" spans="1:42" s="117" customFormat="1" ht="30" customHeight="1">
      <c r="A37" s="116" t="s">
        <v>8</v>
      </c>
      <c r="B37" s="116"/>
      <c r="D37" s="165" t="str">
        <f>CONCATENATE(F28,"  -  ",F31)</f>
        <v>Räsänen Mika, TIP-70 / Karjalainen Manu, Wega  -  Pihajoki Niko, TuPy / Tamminen Tero, TuKa</v>
      </c>
      <c r="E37" s="166"/>
      <c r="F37" s="166"/>
      <c r="I37" s="118">
        <v>12</v>
      </c>
      <c r="J37" s="119" t="s">
        <v>27</v>
      </c>
      <c r="K37" s="120">
        <v>10</v>
      </c>
      <c r="L37" s="121"/>
      <c r="M37" s="118">
        <v>11</v>
      </c>
      <c r="N37" s="119" t="s">
        <v>27</v>
      </c>
      <c r="O37" s="120">
        <v>7</v>
      </c>
      <c r="P37" s="121"/>
      <c r="Q37" s="118">
        <v>11</v>
      </c>
      <c r="R37" s="119" t="s">
        <v>27</v>
      </c>
      <c r="S37" s="120">
        <v>7</v>
      </c>
      <c r="T37" s="122"/>
      <c r="U37" s="118"/>
      <c r="V37" s="119" t="s">
        <v>27</v>
      </c>
      <c r="W37" s="120"/>
      <c r="X37" s="122"/>
      <c r="Y37" s="118"/>
      <c r="Z37" s="119" t="s">
        <v>27</v>
      </c>
      <c r="AA37" s="120"/>
      <c r="AB37" s="121"/>
      <c r="AC37" s="121"/>
      <c r="AD37" s="123">
        <f>IF($I37-$K37&gt;0,1,0)+IF($M37-$O37&gt;0,1,0)+IF($Q37-$S37&gt;0,1,0)+IF($U37-$W37&gt;0,1,0)+IF($Y37-$AA37&gt;0,1,0)</f>
        <v>3</v>
      </c>
      <c r="AE37" s="124" t="s">
        <v>27</v>
      </c>
      <c r="AF37" s="125">
        <f>IF($I37-$K37&lt;0,1,0)+IF($M37-$O37&lt;0,1,0)+IF($Q37-$S37&lt;0,1,0)+IF($U37-$W37&lt;0,1,0)+IF($Y37-$AA37&lt;0,1,0)</f>
        <v>0</v>
      </c>
      <c r="AG37" s="126"/>
      <c r="AH37" s="127">
        <f>IF($AD37-$AF37&gt;0,1,0)</f>
        <v>1</v>
      </c>
      <c r="AI37" s="128" t="s">
        <v>27</v>
      </c>
      <c r="AJ37" s="129">
        <f>IF($AD37-$AF37&lt;0,1,0)</f>
        <v>0</v>
      </c>
      <c r="AK37" s="130"/>
      <c r="AL37" s="130"/>
      <c r="AM37" s="130"/>
      <c r="AO37" s="131"/>
      <c r="AP37" s="132"/>
    </row>
    <row r="38" spans="1:42" s="117" customFormat="1" ht="30" customHeight="1">
      <c r="A38" s="116" t="s">
        <v>17</v>
      </c>
      <c r="B38" s="116"/>
      <c r="D38" s="165" t="str">
        <f>CONCATENATE(F29,"  -  ",F30)</f>
        <v>Autio Riku, KoKa / Chau Dinh Huy, PT Espoo  -  Jokinen Antti, PT 75 / Sidoroff Tommi, OPT-86</v>
      </c>
      <c r="E38" s="166"/>
      <c r="F38" s="166"/>
      <c r="I38" s="118">
        <v>11</v>
      </c>
      <c r="J38" s="119" t="s">
        <v>27</v>
      </c>
      <c r="K38" s="120">
        <v>3</v>
      </c>
      <c r="L38" s="121"/>
      <c r="M38" s="118">
        <v>11</v>
      </c>
      <c r="N38" s="119" t="s">
        <v>27</v>
      </c>
      <c r="O38" s="120">
        <v>5</v>
      </c>
      <c r="P38" s="121"/>
      <c r="Q38" s="118">
        <v>11</v>
      </c>
      <c r="R38" s="119" t="s">
        <v>27</v>
      </c>
      <c r="S38" s="120">
        <v>9</v>
      </c>
      <c r="T38" s="122"/>
      <c r="U38" s="118"/>
      <c r="V38" s="119" t="s">
        <v>27</v>
      </c>
      <c r="W38" s="120"/>
      <c r="X38" s="122"/>
      <c r="Y38" s="118"/>
      <c r="Z38" s="119" t="s">
        <v>27</v>
      </c>
      <c r="AA38" s="120"/>
      <c r="AB38" s="121"/>
      <c r="AC38" s="121"/>
      <c r="AD38" s="123">
        <f>IF($I38-$K38&gt;0,1,0)+IF($M38-$O38&gt;0,1,0)+IF($Q38-$S38&gt;0,1,0)+IF($U38-$W38&gt;0,1,0)+IF($Y38-$AA38&gt;0,1,0)</f>
        <v>3</v>
      </c>
      <c r="AE38" s="124" t="s">
        <v>27</v>
      </c>
      <c r="AF38" s="125">
        <f>IF($I38-$K38&lt;0,1,0)+IF($M38-$O38&lt;0,1,0)+IF($Q38-$S38&lt;0,1,0)+IF($U38-$W38&lt;0,1,0)+IF($Y38-$AA38&lt;0,1,0)</f>
        <v>0</v>
      </c>
      <c r="AG38" s="126"/>
      <c r="AH38" s="127">
        <f>IF($AD38-$AF38&gt;0,1,0)</f>
        <v>1</v>
      </c>
      <c r="AI38" s="128" t="s">
        <v>27</v>
      </c>
      <c r="AJ38" s="129">
        <f>IF($AD38-$AF38&lt;0,1,0)</f>
        <v>0</v>
      </c>
      <c r="AK38" s="130"/>
      <c r="AL38" s="130"/>
      <c r="AM38" s="130"/>
      <c r="AO38" s="131"/>
      <c r="AP38" s="132"/>
    </row>
    <row r="39" spans="1:42" ht="14.25" customHeight="1">
      <c r="A39" s="15"/>
      <c r="B39" s="15"/>
      <c r="I39" s="80"/>
      <c r="J39" s="81"/>
      <c r="K39" s="82"/>
      <c r="L39" s="70"/>
      <c r="M39" s="80"/>
      <c r="N39" s="81"/>
      <c r="O39" s="82"/>
      <c r="P39" s="70"/>
      <c r="Q39" s="80"/>
      <c r="R39" s="81"/>
      <c r="S39" s="82"/>
      <c r="T39" s="71"/>
      <c r="U39" s="80"/>
      <c r="V39" s="81"/>
      <c r="W39" s="82"/>
      <c r="X39" s="71"/>
      <c r="Y39" s="80"/>
      <c r="Z39" s="81"/>
      <c r="AA39" s="82"/>
      <c r="AB39" s="70"/>
      <c r="AC39" s="70"/>
      <c r="AD39" s="72"/>
      <c r="AE39" s="73"/>
      <c r="AF39" s="74"/>
      <c r="AG39" s="75"/>
      <c r="AH39" s="76"/>
      <c r="AI39" s="66"/>
      <c r="AJ39" s="77"/>
      <c r="AK39" s="78"/>
      <c r="AL39" s="78"/>
      <c r="AM39" s="78"/>
      <c r="AP39" s="18"/>
    </row>
    <row r="40" spans="1:42" s="117" customFormat="1" ht="30" customHeight="1">
      <c r="A40" s="116" t="s">
        <v>20</v>
      </c>
      <c r="B40" s="116"/>
      <c r="D40" s="165" t="str">
        <f>CONCATENATE(F28,"  -  ",F29)</f>
        <v>Räsänen Mika, TIP-70 / Karjalainen Manu, Wega  -  Autio Riku, KoKa / Chau Dinh Huy, PT Espoo</v>
      </c>
      <c r="E40" s="166"/>
      <c r="F40" s="166"/>
      <c r="I40" s="118">
        <v>4</v>
      </c>
      <c r="J40" s="119" t="s">
        <v>27</v>
      </c>
      <c r="K40" s="120">
        <v>11</v>
      </c>
      <c r="L40" s="121"/>
      <c r="M40" s="118">
        <v>11</v>
      </c>
      <c r="N40" s="119" t="s">
        <v>27</v>
      </c>
      <c r="O40" s="120">
        <v>7</v>
      </c>
      <c r="P40" s="121"/>
      <c r="Q40" s="118">
        <v>11</v>
      </c>
      <c r="R40" s="119" t="s">
        <v>27</v>
      </c>
      <c r="S40" s="120">
        <v>8</v>
      </c>
      <c r="T40" s="122"/>
      <c r="U40" s="118">
        <v>11</v>
      </c>
      <c r="V40" s="119" t="s">
        <v>27</v>
      </c>
      <c r="W40" s="120">
        <v>8</v>
      </c>
      <c r="X40" s="122"/>
      <c r="Y40" s="118"/>
      <c r="Z40" s="119" t="s">
        <v>27</v>
      </c>
      <c r="AA40" s="120"/>
      <c r="AB40" s="121"/>
      <c r="AC40" s="121"/>
      <c r="AD40" s="123">
        <f>IF($I40-$K40&gt;0,1,0)+IF($M40-$O40&gt;0,1,0)+IF($Q40-$S40&gt;0,1,0)+IF($U40-$W40&gt;0,1,0)+IF($Y40-$AA40&gt;0,1,0)</f>
        <v>3</v>
      </c>
      <c r="AE40" s="124" t="s">
        <v>27</v>
      </c>
      <c r="AF40" s="125">
        <f>IF($I40-$K40&lt;0,1,0)+IF($M40-$O40&lt;0,1,0)+IF($Q40-$S40&lt;0,1,0)+IF($U40-$W40&lt;0,1,0)+IF($Y40-$AA40&lt;0,1,0)</f>
        <v>1</v>
      </c>
      <c r="AG40" s="126"/>
      <c r="AH40" s="127">
        <f>IF($AD40-$AF40&gt;0,1,0)</f>
        <v>1</v>
      </c>
      <c r="AI40" s="128" t="s">
        <v>27</v>
      </c>
      <c r="AJ40" s="129">
        <f>IF($AD40-$AF40&lt;0,1,0)</f>
        <v>0</v>
      </c>
      <c r="AK40" s="130"/>
      <c r="AL40" s="130"/>
      <c r="AM40" s="130"/>
      <c r="AO40" s="131"/>
      <c r="AP40" s="132"/>
    </row>
    <row r="41" spans="1:42" s="117" customFormat="1" ht="30" customHeight="1">
      <c r="A41" s="116" t="s">
        <v>21</v>
      </c>
      <c r="B41" s="116"/>
      <c r="D41" s="165" t="str">
        <f>CONCATENATE(F30,"  -  ",F31)</f>
        <v>Jokinen Antti, PT 75 / Sidoroff Tommi, OPT-86  -  Pihajoki Niko, TuPy / Tamminen Tero, TuKa</v>
      </c>
      <c r="E41" s="166"/>
      <c r="F41" s="166"/>
      <c r="I41" s="118">
        <v>9</v>
      </c>
      <c r="J41" s="119" t="s">
        <v>27</v>
      </c>
      <c r="K41" s="120">
        <v>11</v>
      </c>
      <c r="L41" s="121"/>
      <c r="M41" s="118">
        <v>11</v>
      </c>
      <c r="N41" s="119" t="s">
        <v>27</v>
      </c>
      <c r="O41" s="120">
        <v>4</v>
      </c>
      <c r="P41" s="121"/>
      <c r="Q41" s="118">
        <v>11</v>
      </c>
      <c r="R41" s="119" t="s">
        <v>27</v>
      </c>
      <c r="S41" s="120">
        <v>6</v>
      </c>
      <c r="T41" s="122"/>
      <c r="U41" s="118">
        <v>10</v>
      </c>
      <c r="V41" s="119" t="s">
        <v>27</v>
      </c>
      <c r="W41" s="120">
        <v>12</v>
      </c>
      <c r="X41" s="122"/>
      <c r="Y41" s="118">
        <v>11</v>
      </c>
      <c r="Z41" s="119" t="s">
        <v>27</v>
      </c>
      <c r="AA41" s="120">
        <v>7</v>
      </c>
      <c r="AB41" s="121"/>
      <c r="AC41" s="121"/>
      <c r="AD41" s="133">
        <f>IF($I41-$K41&gt;0,1,0)+IF($M41-$O41&gt;0,1,0)+IF($Q41-$S41&gt;0,1,0)+IF($U41-$W41&gt;0,1,0)+IF($Y41-$AA41&gt;0,1,0)</f>
        <v>3</v>
      </c>
      <c r="AE41" s="134" t="s">
        <v>27</v>
      </c>
      <c r="AF41" s="135">
        <f>IF($I41-$K41&lt;0,1,0)+IF($M41-$O41&lt;0,1,0)+IF($Q41-$S41&lt;0,1,0)+IF($U41-$W41&lt;0,1,0)+IF($Y41-$AA41&lt;0,1,0)</f>
        <v>2</v>
      </c>
      <c r="AG41" s="136"/>
      <c r="AH41" s="137">
        <f>IF($AD41-$AF41&gt;0,1,0)</f>
        <v>1</v>
      </c>
      <c r="AI41" s="138" t="s">
        <v>27</v>
      </c>
      <c r="AJ41" s="139">
        <f>IF($AD41-$AF41&lt;0,1,0)</f>
        <v>0</v>
      </c>
      <c r="AK41" s="130"/>
      <c r="AL41" s="130"/>
      <c r="AM41" s="130"/>
      <c r="AO41" s="131"/>
      <c r="AP41" s="132"/>
    </row>
    <row r="42" spans="9:39" ht="14.25" customHeight="1"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</row>
    <row r="43" spans="9:39" ht="14.25" customHeight="1"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</row>
    <row r="44" spans="9:39" ht="14.25" customHeight="1"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</row>
  </sheetData>
  <sheetProtection/>
  <mergeCells count="72">
    <mergeCell ref="D37:F37"/>
    <mergeCell ref="D38:F38"/>
    <mergeCell ref="D40:F40"/>
    <mergeCell ref="D41:F41"/>
    <mergeCell ref="AA31:AE31"/>
    <mergeCell ref="AF31:AJ31"/>
    <mergeCell ref="D34:F34"/>
    <mergeCell ref="D35:F35"/>
    <mergeCell ref="G31:K31"/>
    <mergeCell ref="L31:P31"/>
    <mergeCell ref="Q31:U31"/>
    <mergeCell ref="V31:Z31"/>
    <mergeCell ref="AA30:AE30"/>
    <mergeCell ref="AF30:AJ30"/>
    <mergeCell ref="G29:K29"/>
    <mergeCell ref="L29:P29"/>
    <mergeCell ref="G30:K30"/>
    <mergeCell ref="L30:P30"/>
    <mergeCell ref="Q30:U30"/>
    <mergeCell ref="V30:Z30"/>
    <mergeCell ref="Q29:U29"/>
    <mergeCell ref="V29:Z29"/>
    <mergeCell ref="AA27:AE27"/>
    <mergeCell ref="AF27:AJ27"/>
    <mergeCell ref="AA28:AE28"/>
    <mergeCell ref="AF28:AJ28"/>
    <mergeCell ref="AA29:AE29"/>
    <mergeCell ref="AF29:AJ29"/>
    <mergeCell ref="G28:K28"/>
    <mergeCell ref="L28:P28"/>
    <mergeCell ref="Q28:U28"/>
    <mergeCell ref="V28:Z28"/>
    <mergeCell ref="G27:K27"/>
    <mergeCell ref="L27:P27"/>
    <mergeCell ref="Q27:U27"/>
    <mergeCell ref="V27:Z27"/>
    <mergeCell ref="D19:F19"/>
    <mergeCell ref="D20:F20"/>
    <mergeCell ref="D22:F22"/>
    <mergeCell ref="D23:F23"/>
    <mergeCell ref="AA13:AE13"/>
    <mergeCell ref="AF13:AJ13"/>
    <mergeCell ref="D16:F16"/>
    <mergeCell ref="D17:F17"/>
    <mergeCell ref="G13:K13"/>
    <mergeCell ref="L13:P13"/>
    <mergeCell ref="Q13:U13"/>
    <mergeCell ref="V13:Z13"/>
    <mergeCell ref="AA12:AE12"/>
    <mergeCell ref="AF12:AJ12"/>
    <mergeCell ref="G11:K11"/>
    <mergeCell ref="L11:P11"/>
    <mergeCell ref="G12:K12"/>
    <mergeCell ref="L12:P12"/>
    <mergeCell ref="Q12:U12"/>
    <mergeCell ref="V12:Z12"/>
    <mergeCell ref="Q11:U11"/>
    <mergeCell ref="V11:Z11"/>
    <mergeCell ref="AA9:AE9"/>
    <mergeCell ref="AF9:AJ9"/>
    <mergeCell ref="AA10:AE10"/>
    <mergeCell ref="AF10:AJ10"/>
    <mergeCell ref="AA11:AE11"/>
    <mergeCell ref="AF11:AJ11"/>
    <mergeCell ref="G10:K10"/>
    <mergeCell ref="L10:P10"/>
    <mergeCell ref="Q10:U10"/>
    <mergeCell ref="V10:Z10"/>
    <mergeCell ref="G9:K9"/>
    <mergeCell ref="L9:P9"/>
    <mergeCell ref="Q9:U9"/>
    <mergeCell ref="V9:Z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4"/>
  <sheetViews>
    <sheetView showGridLines="0" zoomScale="75" zoomScaleNormal="75" zoomScalePageLayoutView="0" workbookViewId="0" topLeftCell="A1">
      <selection activeCell="AK13" sqref="AK13"/>
    </sheetView>
  </sheetViews>
  <sheetFormatPr defaultColWidth="9.140625" defaultRowHeight="14.25" customHeight="1" outlineLevelCol="1"/>
  <cols>
    <col min="1" max="1" width="9.140625" style="1" customWidth="1"/>
    <col min="2" max="3" width="4.140625" style="1" customWidth="1" outlineLevel="1"/>
    <col min="4" max="4" width="3.421875" style="1" customWidth="1"/>
    <col min="5" max="5" width="4.7109375" style="1" bestFit="1" customWidth="1"/>
    <col min="6" max="6" width="53.57421875" style="1" customWidth="1"/>
    <col min="7" max="26" width="3.00390625" style="1" customWidth="1"/>
    <col min="27" max="31" width="2.8515625" style="1" customWidth="1"/>
    <col min="32" max="36" width="3.00390625" style="1" customWidth="1"/>
    <col min="37" max="41" width="14.421875" style="1" customWidth="1"/>
    <col min="42" max="16384" width="9.140625" style="1" customWidth="1"/>
  </cols>
  <sheetData>
    <row r="1" spans="4:36" ht="20.25">
      <c r="D1" s="8" t="s">
        <v>127</v>
      </c>
      <c r="AA1" s="19" t="s">
        <v>28</v>
      </c>
      <c r="AG1" s="19"/>
      <c r="AH1" s="19"/>
      <c r="AI1" s="19"/>
      <c r="AJ1" s="19"/>
    </row>
    <row r="2" spans="4:39" ht="18">
      <c r="D2" s="10" t="s">
        <v>26</v>
      </c>
      <c r="AA2" s="1" t="s">
        <v>3</v>
      </c>
      <c r="AH2" s="27" t="s">
        <v>12</v>
      </c>
      <c r="AK2" s="27" t="s">
        <v>5</v>
      </c>
      <c r="AM2" s="27"/>
    </row>
    <row r="3" spans="4:39" ht="15" customHeight="1">
      <c r="D3" s="9" t="s">
        <v>66</v>
      </c>
      <c r="AA3" s="1" t="s">
        <v>7</v>
      </c>
      <c r="AH3" s="27" t="s">
        <v>8</v>
      </c>
      <c r="AK3" s="27" t="s">
        <v>17</v>
      </c>
      <c r="AM3" s="27"/>
    </row>
    <row r="4" spans="4:39" ht="15" customHeight="1">
      <c r="D4" s="9" t="s">
        <v>131</v>
      </c>
      <c r="AA4" s="1" t="s">
        <v>11</v>
      </c>
      <c r="AH4" s="27" t="s">
        <v>20</v>
      </c>
      <c r="AK4" s="27" t="s">
        <v>21</v>
      </c>
      <c r="AM4" s="27"/>
    </row>
    <row r="5" spans="4:39" ht="15" customHeight="1">
      <c r="D5" s="9"/>
      <c r="AK5" s="27"/>
      <c r="AL5" s="27"/>
      <c r="AM5" s="27"/>
    </row>
    <row r="6" spans="4:39" ht="15" customHeight="1">
      <c r="D6" s="9"/>
      <c r="AK6" s="27"/>
      <c r="AL6" s="27"/>
      <c r="AM6" s="27"/>
    </row>
    <row r="7" ht="15" customHeight="1">
      <c r="D7" s="9"/>
    </row>
    <row r="8" spans="4:6" ht="14.25" customHeight="1">
      <c r="D8" s="93" t="s">
        <v>147</v>
      </c>
      <c r="E8" s="30"/>
      <c r="F8" s="30"/>
    </row>
    <row r="9" spans="2:37" ht="14.25" customHeight="1">
      <c r="B9" s="11">
        <v>1</v>
      </c>
      <c r="C9" s="11">
        <v>2</v>
      </c>
      <c r="D9" s="12"/>
      <c r="E9" s="13"/>
      <c r="F9" s="14"/>
      <c r="G9" s="160">
        <v>1</v>
      </c>
      <c r="H9" s="161"/>
      <c r="I9" s="161"/>
      <c r="J9" s="161"/>
      <c r="K9" s="162"/>
      <c r="L9" s="160">
        <v>2</v>
      </c>
      <c r="M9" s="163"/>
      <c r="N9" s="163"/>
      <c r="O9" s="163"/>
      <c r="P9" s="164"/>
      <c r="Q9" s="160">
        <v>3</v>
      </c>
      <c r="R9" s="163"/>
      <c r="S9" s="163"/>
      <c r="T9" s="163"/>
      <c r="U9" s="164"/>
      <c r="V9" s="160">
        <v>4</v>
      </c>
      <c r="W9" s="163"/>
      <c r="X9" s="163"/>
      <c r="Y9" s="163"/>
      <c r="Z9" s="164"/>
      <c r="AA9" s="160" t="s">
        <v>0</v>
      </c>
      <c r="AB9" s="161"/>
      <c r="AC9" s="161"/>
      <c r="AD9" s="161"/>
      <c r="AE9" s="162"/>
      <c r="AF9" s="160" t="s">
        <v>1</v>
      </c>
      <c r="AG9" s="161"/>
      <c r="AH9" s="161"/>
      <c r="AI9" s="161"/>
      <c r="AJ9" s="162"/>
      <c r="AK9" s="28" t="s">
        <v>2</v>
      </c>
    </row>
    <row r="10" spans="2:37" ht="14.25" customHeight="1">
      <c r="B10" s="141">
        <v>32</v>
      </c>
      <c r="C10" s="141">
        <v>31</v>
      </c>
      <c r="D10" s="29">
        <v>1</v>
      </c>
      <c r="E10" s="35">
        <v>28</v>
      </c>
      <c r="F10" s="14" t="str">
        <f>IF(B10=0,"",INDEX(Nimet!$A$2:$D$251,B10,4))&amp;IF(B10=0,""," / ")&amp;IF(C10=0,"",INDEX(Nimet!$A$2:$D$251,C10,4))</f>
        <v>Valasti Pasi, PT 75 / Tuomola Mika, PT 75</v>
      </c>
      <c r="G10" s="154"/>
      <c r="H10" s="155"/>
      <c r="I10" s="155"/>
      <c r="J10" s="155"/>
      <c r="K10" s="156"/>
      <c r="L10" s="157" t="str">
        <f>CONCATENATE(AD22,"-",AF22)</f>
        <v>3-0</v>
      </c>
      <c r="M10" s="158"/>
      <c r="N10" s="158"/>
      <c r="O10" s="158"/>
      <c r="P10" s="159"/>
      <c r="Q10" s="157" t="str">
        <f>CONCATENATE(AD16,"-",AF16)</f>
        <v>3-1</v>
      </c>
      <c r="R10" s="158"/>
      <c r="S10" s="158"/>
      <c r="T10" s="158"/>
      <c r="U10" s="159"/>
      <c r="V10" s="157" t="str">
        <f>CONCATENATE(AD19,"-",AF19)</f>
        <v>3-0</v>
      </c>
      <c r="W10" s="158"/>
      <c r="X10" s="158"/>
      <c r="Y10" s="158"/>
      <c r="Z10" s="159"/>
      <c r="AA10" s="160" t="str">
        <f>CONCATENATE(AH16+AH19+AH22,"-",AJ16+AJ19+AJ22)</f>
        <v>3-0</v>
      </c>
      <c r="AB10" s="163"/>
      <c r="AC10" s="163"/>
      <c r="AD10" s="163"/>
      <c r="AE10" s="164"/>
      <c r="AF10" s="160" t="str">
        <f>CONCATENATE(AD16+AD19+AD22,"-",AF16+AF19+AF22)</f>
        <v>9-1</v>
      </c>
      <c r="AG10" s="163"/>
      <c r="AH10" s="163"/>
      <c r="AI10" s="163"/>
      <c r="AJ10" s="164"/>
      <c r="AK10" s="68" t="s">
        <v>30</v>
      </c>
    </row>
    <row r="11" spans="2:37" ht="14.25" customHeight="1">
      <c r="B11" s="141">
        <v>25</v>
      </c>
      <c r="C11" s="141">
        <v>22</v>
      </c>
      <c r="D11" s="29">
        <v>2</v>
      </c>
      <c r="E11" s="35">
        <v>32</v>
      </c>
      <c r="F11" s="14" t="str">
        <f>IF(B11=0,"",INDEX(Nimet!$A$2:$D$251,B11,4))&amp;IF(B11=0,""," / ")&amp;IF(C11=0,"",INDEX(Nimet!$A$2:$D$251,C11,4))</f>
        <v>Ågren Pekka, OPT-86 / Perkkiö Tuomas, OPT-86</v>
      </c>
      <c r="G11" s="157" t="str">
        <f>CONCATENATE(AF22,"-",AD22)</f>
        <v>0-3</v>
      </c>
      <c r="H11" s="158"/>
      <c r="I11" s="158"/>
      <c r="J11" s="158"/>
      <c r="K11" s="159"/>
      <c r="L11" s="154"/>
      <c r="M11" s="155"/>
      <c r="N11" s="155"/>
      <c r="O11" s="155"/>
      <c r="P11" s="156"/>
      <c r="Q11" s="157" t="str">
        <f>CONCATENATE(AD20,"-",AF20)</f>
        <v>3-1</v>
      </c>
      <c r="R11" s="158"/>
      <c r="S11" s="158"/>
      <c r="T11" s="158"/>
      <c r="U11" s="159"/>
      <c r="V11" s="157" t="str">
        <f>CONCATENATE(AD17,"-",AF17)</f>
        <v>3-0</v>
      </c>
      <c r="W11" s="158"/>
      <c r="X11" s="158"/>
      <c r="Y11" s="158"/>
      <c r="Z11" s="159"/>
      <c r="AA11" s="160" t="str">
        <f>CONCATENATE(AH17+AH20+AJ22,"-",AJ17+AJ20+AH22)</f>
        <v>2-1</v>
      </c>
      <c r="AB11" s="163"/>
      <c r="AC11" s="163"/>
      <c r="AD11" s="163"/>
      <c r="AE11" s="164"/>
      <c r="AF11" s="160" t="str">
        <f>CONCATENATE(AD17+AD20+AF22,"-",AF17+AF20+AD22)</f>
        <v>6-4</v>
      </c>
      <c r="AG11" s="163"/>
      <c r="AH11" s="163"/>
      <c r="AI11" s="163"/>
      <c r="AJ11" s="164"/>
      <c r="AK11" s="68" t="s">
        <v>31</v>
      </c>
    </row>
    <row r="12" spans="2:37" ht="14.25" customHeight="1">
      <c r="B12" s="141">
        <v>19</v>
      </c>
      <c r="C12" s="141">
        <v>9</v>
      </c>
      <c r="D12" s="29">
        <v>3</v>
      </c>
      <c r="E12" s="35">
        <v>92</v>
      </c>
      <c r="F12" s="14" t="str">
        <f>IF(B12=0,"",INDEX(Nimet!$A$2:$D$251,B12,4))&amp;IF(B12=0,""," / ")&amp;IF(C12=0,"",INDEX(Nimet!$A$2:$D$251,C12,4))</f>
        <v>O'Connor Miikka, MBF / Punnonen Petter, KuPTS</v>
      </c>
      <c r="G12" s="157" t="str">
        <f>CONCATENATE(AF16,"-",AD16)</f>
        <v>1-3</v>
      </c>
      <c r="H12" s="158"/>
      <c r="I12" s="158"/>
      <c r="J12" s="158"/>
      <c r="K12" s="159"/>
      <c r="L12" s="157" t="str">
        <f>CONCATENATE(AF20,"-",AD20)</f>
        <v>1-3</v>
      </c>
      <c r="M12" s="158"/>
      <c r="N12" s="158"/>
      <c r="O12" s="158"/>
      <c r="P12" s="159"/>
      <c r="Q12" s="154"/>
      <c r="R12" s="155"/>
      <c r="S12" s="155"/>
      <c r="T12" s="155"/>
      <c r="U12" s="156"/>
      <c r="V12" s="157" t="str">
        <f>CONCATENATE(AD23,"-",AF23)</f>
        <v>3-2</v>
      </c>
      <c r="W12" s="158"/>
      <c r="X12" s="158"/>
      <c r="Y12" s="158"/>
      <c r="Z12" s="159"/>
      <c r="AA12" s="160" t="str">
        <f>CONCATENATE(AJ16+AJ20+AH23,"-",AH16+AH20+AJ23)</f>
        <v>1-2</v>
      </c>
      <c r="AB12" s="163"/>
      <c r="AC12" s="163"/>
      <c r="AD12" s="163"/>
      <c r="AE12" s="164"/>
      <c r="AF12" s="160" t="str">
        <f>CONCATENATE(AF16+AF20+AD23,"-",AD16+AD20+AF23)</f>
        <v>5-8</v>
      </c>
      <c r="AG12" s="163"/>
      <c r="AH12" s="163"/>
      <c r="AI12" s="163"/>
      <c r="AJ12" s="164"/>
      <c r="AK12" s="68" t="s">
        <v>32</v>
      </c>
    </row>
    <row r="13" spans="2:37" ht="14.25" customHeight="1">
      <c r="B13" s="141">
        <v>1</v>
      </c>
      <c r="C13" s="141">
        <v>2</v>
      </c>
      <c r="D13" s="29">
        <v>4</v>
      </c>
      <c r="E13" s="35">
        <v>429</v>
      </c>
      <c r="F13" s="14" t="str">
        <f>IF(B13=0,"",INDEX(Nimet!$A$2:$D$251,B13,4))&amp;IF(B13=0,""," / ")&amp;IF(C13=0,"",INDEX(Nimet!$A$2:$D$251,C13,4))</f>
        <v>Luttunen Jukka, HarSPo / Riihimäki Vesa, HarSPo</v>
      </c>
      <c r="G13" s="157" t="str">
        <f>CONCATENATE(AF19,"-",AD19)</f>
        <v>0-3</v>
      </c>
      <c r="H13" s="158"/>
      <c r="I13" s="158"/>
      <c r="J13" s="158"/>
      <c r="K13" s="159"/>
      <c r="L13" s="157" t="str">
        <f>CONCATENATE(AF17,"-",AD17)</f>
        <v>0-3</v>
      </c>
      <c r="M13" s="158"/>
      <c r="N13" s="158"/>
      <c r="O13" s="158"/>
      <c r="P13" s="159"/>
      <c r="Q13" s="157" t="str">
        <f>CONCATENATE(AF23,"-",AD23)</f>
        <v>2-3</v>
      </c>
      <c r="R13" s="158"/>
      <c r="S13" s="158"/>
      <c r="T13" s="158"/>
      <c r="U13" s="159"/>
      <c r="V13" s="154"/>
      <c r="W13" s="155"/>
      <c r="X13" s="155"/>
      <c r="Y13" s="155"/>
      <c r="Z13" s="156"/>
      <c r="AA13" s="160" t="str">
        <f>CONCATENATE(AJ17+AJ19+AJ23,"-",AH17+AH19+AH23)</f>
        <v>0-3</v>
      </c>
      <c r="AB13" s="163"/>
      <c r="AC13" s="163"/>
      <c r="AD13" s="163"/>
      <c r="AE13" s="164"/>
      <c r="AF13" s="160" t="str">
        <f>CONCATENATE(AF17+AF19+AF23,"-",AD17+AD19+AD23)</f>
        <v>2-9</v>
      </c>
      <c r="AG13" s="163"/>
      <c r="AH13" s="163"/>
      <c r="AI13" s="163"/>
      <c r="AJ13" s="164"/>
      <c r="AK13" s="68" t="s">
        <v>169</v>
      </c>
    </row>
    <row r="14" spans="3:40" ht="14.25" customHeight="1">
      <c r="C14" s="16"/>
      <c r="D14" s="3"/>
      <c r="E14" s="3"/>
      <c r="F14" s="3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6"/>
      <c r="AM14" s="6"/>
      <c r="AN14" s="6"/>
    </row>
    <row r="15" spans="4:39" ht="14.25" customHeight="1">
      <c r="D15" s="19" t="s">
        <v>28</v>
      </c>
      <c r="I15" s="58"/>
      <c r="J15" s="59">
        <v>1</v>
      </c>
      <c r="K15" s="60"/>
      <c r="L15" s="50"/>
      <c r="M15" s="53"/>
      <c r="N15" s="52">
        <v>2</v>
      </c>
      <c r="O15" s="54"/>
      <c r="P15" s="50"/>
      <c r="Q15" s="53"/>
      <c r="R15" s="52">
        <v>3</v>
      </c>
      <c r="S15" s="55"/>
      <c r="U15" s="56"/>
      <c r="V15" s="57">
        <v>4</v>
      </c>
      <c r="W15" s="55"/>
      <c r="Y15" s="56"/>
      <c r="Z15" s="57">
        <v>5</v>
      </c>
      <c r="AA15" s="55"/>
      <c r="AB15" s="3"/>
      <c r="AC15" s="3"/>
      <c r="AD15" s="56"/>
      <c r="AE15" s="51" t="s">
        <v>34</v>
      </c>
      <c r="AF15" s="55"/>
      <c r="AG15" s="50"/>
      <c r="AH15" s="53"/>
      <c r="AI15" s="61" t="s">
        <v>35</v>
      </c>
      <c r="AJ15" s="62"/>
      <c r="AM15" s="11"/>
    </row>
    <row r="16" spans="1:42" s="117" customFormat="1" ht="30" customHeight="1">
      <c r="A16" s="116" t="s">
        <v>12</v>
      </c>
      <c r="B16" s="116"/>
      <c r="D16" s="165" t="str">
        <f>CONCATENATE(F10,"  -  ",F12)</f>
        <v>Valasti Pasi, PT 75 / Tuomola Mika, PT 75  -  O'Connor Miikka, MBF / Punnonen Petter, KuPTS</v>
      </c>
      <c r="E16" s="166"/>
      <c r="F16" s="166"/>
      <c r="I16" s="118">
        <v>8</v>
      </c>
      <c r="J16" s="119" t="s">
        <v>27</v>
      </c>
      <c r="K16" s="120">
        <v>11</v>
      </c>
      <c r="L16" s="121"/>
      <c r="M16" s="118">
        <v>11</v>
      </c>
      <c r="N16" s="119" t="s">
        <v>27</v>
      </c>
      <c r="O16" s="120">
        <v>4</v>
      </c>
      <c r="P16" s="121"/>
      <c r="Q16" s="118">
        <v>11</v>
      </c>
      <c r="R16" s="119" t="s">
        <v>27</v>
      </c>
      <c r="S16" s="120">
        <v>2</v>
      </c>
      <c r="T16" s="122"/>
      <c r="U16" s="118">
        <v>11</v>
      </c>
      <c r="V16" s="119" t="s">
        <v>27</v>
      </c>
      <c r="W16" s="120">
        <v>9</v>
      </c>
      <c r="X16" s="122"/>
      <c r="Y16" s="118"/>
      <c r="Z16" s="119" t="s">
        <v>27</v>
      </c>
      <c r="AA16" s="120"/>
      <c r="AB16" s="121"/>
      <c r="AC16" s="121"/>
      <c r="AD16" s="123">
        <f>IF($I16-$K16&gt;0,1,0)+IF($M16-$O16&gt;0,1,0)+IF($Q16-$S16&gt;0,1,0)+IF($U16-$W16&gt;0,1,0)+IF($Y16-$AA16&gt;0,1,0)</f>
        <v>3</v>
      </c>
      <c r="AE16" s="124" t="s">
        <v>27</v>
      </c>
      <c r="AF16" s="125">
        <f>IF($I16-$K16&lt;0,1,0)+IF($M16-$O16&lt;0,1,0)+IF($Q16-$S16&lt;0,1,0)+IF($U16-$W16&lt;0,1,0)+IF($Y16-$AA16&lt;0,1,0)</f>
        <v>1</v>
      </c>
      <c r="AG16" s="126"/>
      <c r="AH16" s="127">
        <f>IF($AD16-$AF16&gt;0,1,0)</f>
        <v>1</v>
      </c>
      <c r="AI16" s="128" t="s">
        <v>27</v>
      </c>
      <c r="AJ16" s="129">
        <f>IF($AD16-$AF16&lt;0,1,0)</f>
        <v>0</v>
      </c>
      <c r="AK16" s="130"/>
      <c r="AL16" s="130"/>
      <c r="AM16" s="130"/>
      <c r="AO16" s="131"/>
      <c r="AP16" s="132"/>
    </row>
    <row r="17" spans="1:42" s="117" customFormat="1" ht="30" customHeight="1">
      <c r="A17" s="116" t="s">
        <v>5</v>
      </c>
      <c r="B17" s="116"/>
      <c r="D17" s="165" t="str">
        <f>CONCATENATE(F11,"  -  ",F13)</f>
        <v>Ågren Pekka, OPT-86 / Perkkiö Tuomas, OPT-86  -  Luttunen Jukka, HarSPo / Riihimäki Vesa, HarSPo</v>
      </c>
      <c r="E17" s="166"/>
      <c r="F17" s="166"/>
      <c r="I17" s="118">
        <v>11</v>
      </c>
      <c r="J17" s="119" t="s">
        <v>27</v>
      </c>
      <c r="K17" s="120">
        <v>7</v>
      </c>
      <c r="L17" s="121"/>
      <c r="M17" s="118">
        <v>11</v>
      </c>
      <c r="N17" s="119" t="s">
        <v>27</v>
      </c>
      <c r="O17" s="120">
        <v>1</v>
      </c>
      <c r="P17" s="121"/>
      <c r="Q17" s="118">
        <v>11</v>
      </c>
      <c r="R17" s="119" t="s">
        <v>27</v>
      </c>
      <c r="S17" s="120">
        <v>2</v>
      </c>
      <c r="T17" s="122"/>
      <c r="U17" s="118"/>
      <c r="V17" s="119" t="s">
        <v>27</v>
      </c>
      <c r="W17" s="120"/>
      <c r="X17" s="122"/>
      <c r="Y17" s="118"/>
      <c r="Z17" s="119" t="s">
        <v>27</v>
      </c>
      <c r="AA17" s="120"/>
      <c r="AB17" s="121"/>
      <c r="AC17" s="121"/>
      <c r="AD17" s="123">
        <f>IF($I17-$K17&gt;0,1,0)+IF($M17-$O17&gt;0,1,0)+IF($Q17-$S17&gt;0,1,0)+IF($U17-$W17&gt;0,1,0)+IF($Y17-$AA17&gt;0,1,0)</f>
        <v>3</v>
      </c>
      <c r="AE17" s="124" t="s">
        <v>27</v>
      </c>
      <c r="AF17" s="125">
        <f>IF($I17-$K17&lt;0,1,0)+IF($M17-$O17&lt;0,1,0)+IF($Q17-$S17&lt;0,1,0)+IF($U17-$W17&lt;0,1,0)+IF($Y17-$AA17&lt;0,1,0)</f>
        <v>0</v>
      </c>
      <c r="AG17" s="126"/>
      <c r="AH17" s="127">
        <f>IF($AD17-$AF17&gt;0,1,0)</f>
        <v>1</v>
      </c>
      <c r="AI17" s="128" t="s">
        <v>27</v>
      </c>
      <c r="AJ17" s="129">
        <f>IF($AD17-$AF17&lt;0,1,0)</f>
        <v>0</v>
      </c>
      <c r="AK17" s="130"/>
      <c r="AL17" s="130"/>
      <c r="AM17" s="130"/>
      <c r="AO17" s="131"/>
      <c r="AP17" s="132"/>
    </row>
    <row r="18" spans="1:42" ht="14.25" customHeight="1">
      <c r="A18" s="15"/>
      <c r="B18" s="15"/>
      <c r="I18" s="80"/>
      <c r="J18" s="81"/>
      <c r="K18" s="82"/>
      <c r="L18" s="70"/>
      <c r="M18" s="80"/>
      <c r="N18" s="81"/>
      <c r="O18" s="82"/>
      <c r="P18" s="70"/>
      <c r="Q18" s="80"/>
      <c r="R18" s="81"/>
      <c r="S18" s="82"/>
      <c r="T18" s="71"/>
      <c r="U18" s="80"/>
      <c r="V18" s="81"/>
      <c r="W18" s="82"/>
      <c r="X18" s="71"/>
      <c r="Y18" s="80"/>
      <c r="Z18" s="81"/>
      <c r="AA18" s="82"/>
      <c r="AB18" s="70"/>
      <c r="AC18" s="70"/>
      <c r="AD18" s="72"/>
      <c r="AE18" s="73"/>
      <c r="AF18" s="74"/>
      <c r="AG18" s="75"/>
      <c r="AH18" s="76"/>
      <c r="AI18" s="66"/>
      <c r="AJ18" s="77"/>
      <c r="AK18" s="78"/>
      <c r="AL18" s="78"/>
      <c r="AM18" s="78"/>
      <c r="AP18" s="18"/>
    </row>
    <row r="19" spans="1:42" s="117" customFormat="1" ht="30" customHeight="1">
      <c r="A19" s="116" t="s">
        <v>8</v>
      </c>
      <c r="B19" s="116"/>
      <c r="D19" s="165" t="str">
        <f>CONCATENATE(F10,"  -  ",F13)</f>
        <v>Valasti Pasi, PT 75 / Tuomola Mika, PT 75  -  Luttunen Jukka, HarSPo / Riihimäki Vesa, HarSPo</v>
      </c>
      <c r="E19" s="166"/>
      <c r="F19" s="166"/>
      <c r="I19" s="118">
        <v>11</v>
      </c>
      <c r="J19" s="119" t="s">
        <v>27</v>
      </c>
      <c r="K19" s="120">
        <v>6</v>
      </c>
      <c r="L19" s="121"/>
      <c r="M19" s="118">
        <v>11</v>
      </c>
      <c r="N19" s="119" t="s">
        <v>27</v>
      </c>
      <c r="O19" s="120">
        <v>5</v>
      </c>
      <c r="P19" s="121"/>
      <c r="Q19" s="118">
        <v>11</v>
      </c>
      <c r="R19" s="119" t="s">
        <v>27</v>
      </c>
      <c r="S19" s="120">
        <v>7</v>
      </c>
      <c r="T19" s="122"/>
      <c r="U19" s="118"/>
      <c r="V19" s="119" t="s">
        <v>27</v>
      </c>
      <c r="W19" s="120"/>
      <c r="X19" s="122"/>
      <c r="Y19" s="118"/>
      <c r="Z19" s="119" t="s">
        <v>27</v>
      </c>
      <c r="AA19" s="120"/>
      <c r="AB19" s="121"/>
      <c r="AC19" s="121"/>
      <c r="AD19" s="123">
        <f>IF($I19-$K19&gt;0,1,0)+IF($M19-$O19&gt;0,1,0)+IF($Q19-$S19&gt;0,1,0)+IF($U19-$W19&gt;0,1,0)+IF($Y19-$AA19&gt;0,1,0)</f>
        <v>3</v>
      </c>
      <c r="AE19" s="124" t="s">
        <v>27</v>
      </c>
      <c r="AF19" s="125">
        <f>IF($I19-$K19&lt;0,1,0)+IF($M19-$O19&lt;0,1,0)+IF($Q19-$S19&lt;0,1,0)+IF($U19-$W19&lt;0,1,0)+IF($Y19-$AA19&lt;0,1,0)</f>
        <v>0</v>
      </c>
      <c r="AG19" s="126"/>
      <c r="AH19" s="127">
        <f>IF($AD19-$AF19&gt;0,1,0)</f>
        <v>1</v>
      </c>
      <c r="AI19" s="128" t="s">
        <v>27</v>
      </c>
      <c r="AJ19" s="129">
        <f>IF($AD19-$AF19&lt;0,1,0)</f>
        <v>0</v>
      </c>
      <c r="AK19" s="130"/>
      <c r="AL19" s="130"/>
      <c r="AM19" s="130"/>
      <c r="AO19" s="131"/>
      <c r="AP19" s="132"/>
    </row>
    <row r="20" spans="1:42" s="117" customFormat="1" ht="30" customHeight="1">
      <c r="A20" s="116" t="s">
        <v>17</v>
      </c>
      <c r="B20" s="116"/>
      <c r="D20" s="165" t="str">
        <f>CONCATENATE(F11,"  -  ",F12)</f>
        <v>Ågren Pekka, OPT-86 / Perkkiö Tuomas, OPT-86  -  O'Connor Miikka, MBF / Punnonen Petter, KuPTS</v>
      </c>
      <c r="E20" s="166"/>
      <c r="F20" s="166"/>
      <c r="I20" s="118">
        <v>11</v>
      </c>
      <c r="J20" s="119" t="s">
        <v>27</v>
      </c>
      <c r="K20" s="120">
        <v>7</v>
      </c>
      <c r="L20" s="121"/>
      <c r="M20" s="118">
        <v>11</v>
      </c>
      <c r="N20" s="119" t="s">
        <v>27</v>
      </c>
      <c r="O20" s="120">
        <v>6</v>
      </c>
      <c r="P20" s="121"/>
      <c r="Q20" s="118">
        <v>9</v>
      </c>
      <c r="R20" s="119" t="s">
        <v>27</v>
      </c>
      <c r="S20" s="120">
        <v>11</v>
      </c>
      <c r="T20" s="122"/>
      <c r="U20" s="118">
        <v>11</v>
      </c>
      <c r="V20" s="119" t="s">
        <v>27</v>
      </c>
      <c r="W20" s="120">
        <v>7</v>
      </c>
      <c r="X20" s="122"/>
      <c r="Y20" s="118"/>
      <c r="Z20" s="119" t="s">
        <v>27</v>
      </c>
      <c r="AA20" s="120"/>
      <c r="AB20" s="121"/>
      <c r="AC20" s="121"/>
      <c r="AD20" s="123">
        <f>IF($I20-$K20&gt;0,1,0)+IF($M20-$O20&gt;0,1,0)+IF($Q20-$S20&gt;0,1,0)+IF($U20-$W20&gt;0,1,0)+IF($Y20-$AA20&gt;0,1,0)</f>
        <v>3</v>
      </c>
      <c r="AE20" s="124" t="s">
        <v>27</v>
      </c>
      <c r="AF20" s="125">
        <f>IF($I20-$K20&lt;0,1,0)+IF($M20-$O20&lt;0,1,0)+IF($Q20-$S20&lt;0,1,0)+IF($U20-$W20&lt;0,1,0)+IF($Y20-$AA20&lt;0,1,0)</f>
        <v>1</v>
      </c>
      <c r="AG20" s="126"/>
      <c r="AH20" s="127">
        <f>IF($AD20-$AF20&gt;0,1,0)</f>
        <v>1</v>
      </c>
      <c r="AI20" s="128" t="s">
        <v>27</v>
      </c>
      <c r="AJ20" s="129">
        <f>IF($AD20-$AF20&lt;0,1,0)</f>
        <v>0</v>
      </c>
      <c r="AK20" s="130"/>
      <c r="AL20" s="130"/>
      <c r="AM20" s="130"/>
      <c r="AO20" s="131"/>
      <c r="AP20" s="132"/>
    </row>
    <row r="21" spans="1:42" ht="14.25" customHeight="1">
      <c r="A21" s="15"/>
      <c r="B21" s="15"/>
      <c r="I21" s="80"/>
      <c r="J21" s="81"/>
      <c r="K21" s="82"/>
      <c r="L21" s="70"/>
      <c r="M21" s="80"/>
      <c r="N21" s="81"/>
      <c r="O21" s="82"/>
      <c r="P21" s="70"/>
      <c r="Q21" s="80"/>
      <c r="R21" s="81"/>
      <c r="S21" s="82"/>
      <c r="T21" s="71"/>
      <c r="U21" s="80"/>
      <c r="V21" s="81"/>
      <c r="W21" s="82"/>
      <c r="X21" s="71"/>
      <c r="Y21" s="80"/>
      <c r="Z21" s="81"/>
      <c r="AA21" s="82"/>
      <c r="AB21" s="70"/>
      <c r="AC21" s="70"/>
      <c r="AD21" s="72"/>
      <c r="AE21" s="73"/>
      <c r="AF21" s="74"/>
      <c r="AG21" s="75"/>
      <c r="AH21" s="76"/>
      <c r="AI21" s="66"/>
      <c r="AJ21" s="77"/>
      <c r="AK21" s="78"/>
      <c r="AL21" s="78"/>
      <c r="AM21" s="78"/>
      <c r="AP21" s="18"/>
    </row>
    <row r="22" spans="1:42" s="117" customFormat="1" ht="30" customHeight="1">
      <c r="A22" s="116" t="s">
        <v>20</v>
      </c>
      <c r="B22" s="116"/>
      <c r="D22" s="165" t="str">
        <f>CONCATENATE(F10,"  -  ",F11)</f>
        <v>Valasti Pasi, PT 75 / Tuomola Mika, PT 75  -  Ågren Pekka, OPT-86 / Perkkiö Tuomas, OPT-86</v>
      </c>
      <c r="E22" s="166"/>
      <c r="F22" s="166"/>
      <c r="I22" s="118">
        <v>11</v>
      </c>
      <c r="J22" s="119" t="s">
        <v>27</v>
      </c>
      <c r="K22" s="120">
        <v>7</v>
      </c>
      <c r="L22" s="121"/>
      <c r="M22" s="118">
        <v>11</v>
      </c>
      <c r="N22" s="119" t="s">
        <v>27</v>
      </c>
      <c r="O22" s="120">
        <v>6</v>
      </c>
      <c r="P22" s="121"/>
      <c r="Q22" s="118">
        <v>12</v>
      </c>
      <c r="R22" s="119" t="s">
        <v>27</v>
      </c>
      <c r="S22" s="120">
        <v>10</v>
      </c>
      <c r="T22" s="122"/>
      <c r="U22" s="118"/>
      <c r="V22" s="119" t="s">
        <v>27</v>
      </c>
      <c r="W22" s="120"/>
      <c r="X22" s="122"/>
      <c r="Y22" s="118"/>
      <c r="Z22" s="119" t="s">
        <v>27</v>
      </c>
      <c r="AA22" s="120"/>
      <c r="AB22" s="121"/>
      <c r="AC22" s="121"/>
      <c r="AD22" s="123">
        <f>IF($I22-$K22&gt;0,1,0)+IF($M22-$O22&gt;0,1,0)+IF($Q22-$S22&gt;0,1,0)+IF($U22-$W22&gt;0,1,0)+IF($Y22-$AA22&gt;0,1,0)</f>
        <v>3</v>
      </c>
      <c r="AE22" s="124" t="s">
        <v>27</v>
      </c>
      <c r="AF22" s="125">
        <f>IF($I22-$K22&lt;0,1,0)+IF($M22-$O22&lt;0,1,0)+IF($Q22-$S22&lt;0,1,0)+IF($U22-$W22&lt;0,1,0)+IF($Y22-$AA22&lt;0,1,0)</f>
        <v>0</v>
      </c>
      <c r="AG22" s="126"/>
      <c r="AH22" s="127">
        <f>IF($AD22-$AF22&gt;0,1,0)</f>
        <v>1</v>
      </c>
      <c r="AI22" s="128" t="s">
        <v>27</v>
      </c>
      <c r="AJ22" s="129">
        <f>IF($AD22-$AF22&lt;0,1,0)</f>
        <v>0</v>
      </c>
      <c r="AK22" s="130"/>
      <c r="AL22" s="130"/>
      <c r="AM22" s="130"/>
      <c r="AO22" s="131"/>
      <c r="AP22" s="132"/>
    </row>
    <row r="23" spans="1:42" s="117" customFormat="1" ht="30" customHeight="1">
      <c r="A23" s="116" t="s">
        <v>21</v>
      </c>
      <c r="B23" s="116"/>
      <c r="D23" s="165" t="str">
        <f>CONCATENATE(F12,"  -  ",F13)</f>
        <v>O'Connor Miikka, MBF / Punnonen Petter, KuPTS  -  Luttunen Jukka, HarSPo / Riihimäki Vesa, HarSPo</v>
      </c>
      <c r="E23" s="166"/>
      <c r="F23" s="166"/>
      <c r="I23" s="118">
        <v>11</v>
      </c>
      <c r="J23" s="119" t="s">
        <v>27</v>
      </c>
      <c r="K23" s="120">
        <v>9</v>
      </c>
      <c r="L23" s="121"/>
      <c r="M23" s="118">
        <v>11</v>
      </c>
      <c r="N23" s="119" t="s">
        <v>27</v>
      </c>
      <c r="O23" s="120">
        <v>13</v>
      </c>
      <c r="P23" s="121"/>
      <c r="Q23" s="118">
        <v>10</v>
      </c>
      <c r="R23" s="119" t="s">
        <v>27</v>
      </c>
      <c r="S23" s="120">
        <v>12</v>
      </c>
      <c r="T23" s="122"/>
      <c r="U23" s="118">
        <v>12</v>
      </c>
      <c r="V23" s="119" t="s">
        <v>27</v>
      </c>
      <c r="W23" s="120">
        <v>10</v>
      </c>
      <c r="X23" s="122"/>
      <c r="Y23" s="118">
        <v>11</v>
      </c>
      <c r="Z23" s="119" t="s">
        <v>27</v>
      </c>
      <c r="AA23" s="120">
        <v>6</v>
      </c>
      <c r="AB23" s="121"/>
      <c r="AC23" s="121"/>
      <c r="AD23" s="133">
        <f>IF($I23-$K23&gt;0,1,0)+IF($M23-$O23&gt;0,1,0)+IF($Q23-$S23&gt;0,1,0)+IF($U23-$W23&gt;0,1,0)+IF($Y23-$AA23&gt;0,1,0)</f>
        <v>3</v>
      </c>
      <c r="AE23" s="134" t="s">
        <v>27</v>
      </c>
      <c r="AF23" s="135">
        <f>IF($I23-$K23&lt;0,1,0)+IF($M23-$O23&lt;0,1,0)+IF($Q23-$S23&lt;0,1,0)+IF($U23-$W23&lt;0,1,0)+IF($Y23-$AA23&lt;0,1,0)</f>
        <v>2</v>
      </c>
      <c r="AG23" s="136"/>
      <c r="AH23" s="137">
        <f>IF($AD23-$AF23&gt;0,1,0)</f>
        <v>1</v>
      </c>
      <c r="AI23" s="138" t="s">
        <v>27</v>
      </c>
      <c r="AJ23" s="139">
        <f>IF($AD23-$AF23&lt;0,1,0)</f>
        <v>0</v>
      </c>
      <c r="AK23" s="130"/>
      <c r="AL23" s="130"/>
      <c r="AM23" s="130"/>
      <c r="AO23" s="131"/>
      <c r="AP23" s="132"/>
    </row>
    <row r="24" spans="1:39" ht="14.25" customHeight="1">
      <c r="A24" s="15"/>
      <c r="B24" s="15"/>
      <c r="I24" s="88"/>
      <c r="J24" s="88"/>
      <c r="K24" s="88"/>
      <c r="L24" s="88"/>
      <c r="M24" s="88"/>
      <c r="N24" s="88"/>
      <c r="O24" s="88"/>
      <c r="P24" s="88"/>
      <c r="Q24" s="88"/>
      <c r="R24" s="89"/>
      <c r="S24" s="90"/>
      <c r="T24" s="90"/>
      <c r="U24" s="90"/>
      <c r="V24" s="90"/>
      <c r="W24" s="78"/>
      <c r="X24" s="78"/>
      <c r="Y24" s="78"/>
      <c r="Z24" s="78"/>
      <c r="AA24" s="78"/>
      <c r="AB24" s="78"/>
      <c r="AC24" s="78"/>
      <c r="AD24" s="78"/>
      <c r="AE24" s="88"/>
      <c r="AF24" s="88"/>
      <c r="AG24" s="88"/>
      <c r="AH24" s="88"/>
      <c r="AI24" s="78"/>
      <c r="AJ24" s="78"/>
      <c r="AK24" s="78"/>
      <c r="AL24" s="78"/>
      <c r="AM24" s="78"/>
    </row>
    <row r="25" spans="9:39" ht="14.25" customHeight="1"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</row>
    <row r="26" spans="4:6" ht="14.25" customHeight="1">
      <c r="D26" s="93"/>
      <c r="E26" s="30"/>
      <c r="F26" s="30"/>
    </row>
    <row r="27" spans="2:37" ht="14.25" customHeight="1">
      <c r="B27" s="11">
        <v>1</v>
      </c>
      <c r="C27" s="11">
        <v>2</v>
      </c>
      <c r="D27" s="12"/>
      <c r="E27" s="13"/>
      <c r="F27" s="14"/>
      <c r="G27" s="160">
        <v>1</v>
      </c>
      <c r="H27" s="161"/>
      <c r="I27" s="161"/>
      <c r="J27" s="161"/>
      <c r="K27" s="162"/>
      <c r="L27" s="160">
        <v>2</v>
      </c>
      <c r="M27" s="163"/>
      <c r="N27" s="163"/>
      <c r="O27" s="163"/>
      <c r="P27" s="164"/>
      <c r="Q27" s="160">
        <v>3</v>
      </c>
      <c r="R27" s="163"/>
      <c r="S27" s="163"/>
      <c r="T27" s="163"/>
      <c r="U27" s="164"/>
      <c r="V27" s="160">
        <v>4</v>
      </c>
      <c r="W27" s="163"/>
      <c r="X27" s="163"/>
      <c r="Y27" s="163"/>
      <c r="Z27" s="164"/>
      <c r="AA27" s="160" t="s">
        <v>0</v>
      </c>
      <c r="AB27" s="161"/>
      <c r="AC27" s="161"/>
      <c r="AD27" s="161"/>
      <c r="AE27" s="162"/>
      <c r="AF27" s="160" t="s">
        <v>1</v>
      </c>
      <c r="AG27" s="161"/>
      <c r="AH27" s="161"/>
      <c r="AI27" s="161"/>
      <c r="AJ27" s="162"/>
      <c r="AK27" s="28" t="s">
        <v>2</v>
      </c>
    </row>
    <row r="28" spans="2:37" ht="14.25" customHeight="1">
      <c r="B28" s="141"/>
      <c r="C28" s="141"/>
      <c r="D28" s="29">
        <v>1</v>
      </c>
      <c r="E28" s="35"/>
      <c r="F28" s="14">
        <f>IF(B28=0,"",INDEX(Nimet!$A$2:$D$251,B28,4))&amp;IF(B28=0,""," / ")&amp;IF(C28=0,"",INDEX(Nimet!$A$2:$D$251,C28,4))</f>
      </c>
      <c r="G28" s="154"/>
      <c r="H28" s="155"/>
      <c r="I28" s="155"/>
      <c r="J28" s="155"/>
      <c r="K28" s="156"/>
      <c r="L28" s="157" t="str">
        <f>CONCATENATE(AD40,"-",AF40)</f>
        <v>0-0</v>
      </c>
      <c r="M28" s="158"/>
      <c r="N28" s="158"/>
      <c r="O28" s="158"/>
      <c r="P28" s="159"/>
      <c r="Q28" s="157" t="str">
        <f>CONCATENATE(AD34,"-",AF34)</f>
        <v>0-0</v>
      </c>
      <c r="R28" s="158"/>
      <c r="S28" s="158"/>
      <c r="T28" s="158"/>
      <c r="U28" s="159"/>
      <c r="V28" s="157" t="str">
        <f>CONCATENATE(AD37,"-",AF37)</f>
        <v>0-0</v>
      </c>
      <c r="W28" s="158"/>
      <c r="X28" s="158"/>
      <c r="Y28" s="158"/>
      <c r="Z28" s="159"/>
      <c r="AA28" s="160" t="str">
        <f>CONCATENATE(AH34+AH37+AH40,"-",AJ34+AJ37+AJ40)</f>
        <v>0-0</v>
      </c>
      <c r="AB28" s="163"/>
      <c r="AC28" s="163"/>
      <c r="AD28" s="163"/>
      <c r="AE28" s="164"/>
      <c r="AF28" s="160" t="str">
        <f>CONCATENATE(AD34+AD37+AD40,"-",AF34+AF37+AF40)</f>
        <v>0-0</v>
      </c>
      <c r="AG28" s="163"/>
      <c r="AH28" s="163"/>
      <c r="AI28" s="163"/>
      <c r="AJ28" s="164"/>
      <c r="AK28" s="68"/>
    </row>
    <row r="29" spans="2:37" ht="14.25" customHeight="1">
      <c r="B29" s="141"/>
      <c r="C29" s="141"/>
      <c r="D29" s="29">
        <v>2</v>
      </c>
      <c r="E29" s="35"/>
      <c r="F29" s="14">
        <f>IF(B29=0,"",INDEX(Nimet!$A$2:$D$251,B29,4))&amp;IF(B29=0,""," / ")&amp;IF(C29=0,"",INDEX(Nimet!$A$2:$D$251,C29,4))</f>
      </c>
      <c r="G29" s="157" t="str">
        <f>CONCATENATE(AF40,"-",AD40)</f>
        <v>0-0</v>
      </c>
      <c r="H29" s="158"/>
      <c r="I29" s="158"/>
      <c r="J29" s="158"/>
      <c r="K29" s="159"/>
      <c r="L29" s="154"/>
      <c r="M29" s="155"/>
      <c r="N29" s="155"/>
      <c r="O29" s="155"/>
      <c r="P29" s="156"/>
      <c r="Q29" s="157" t="str">
        <f>CONCATENATE(AD38,"-",AF38)</f>
        <v>0-0</v>
      </c>
      <c r="R29" s="158"/>
      <c r="S29" s="158"/>
      <c r="T29" s="158"/>
      <c r="U29" s="159"/>
      <c r="V29" s="157" t="str">
        <f>CONCATENATE(AD35,"-",AF35)</f>
        <v>0-0</v>
      </c>
      <c r="W29" s="158"/>
      <c r="X29" s="158"/>
      <c r="Y29" s="158"/>
      <c r="Z29" s="159"/>
      <c r="AA29" s="160" t="str">
        <f>CONCATENATE(AH35+AH38+AJ40,"-",AJ35+AJ38+AH40)</f>
        <v>0-0</v>
      </c>
      <c r="AB29" s="163"/>
      <c r="AC29" s="163"/>
      <c r="AD29" s="163"/>
      <c r="AE29" s="164"/>
      <c r="AF29" s="160" t="str">
        <f>CONCATENATE(AD35+AD38+AF40,"-",AF35+AF38+AD40)</f>
        <v>0-0</v>
      </c>
      <c r="AG29" s="163"/>
      <c r="AH29" s="163"/>
      <c r="AI29" s="163"/>
      <c r="AJ29" s="164"/>
      <c r="AK29" s="68"/>
    </row>
    <row r="30" spans="2:37" ht="14.25" customHeight="1">
      <c r="B30" s="141"/>
      <c r="C30" s="141"/>
      <c r="D30" s="29">
        <v>3</v>
      </c>
      <c r="E30" s="35"/>
      <c r="F30" s="14">
        <f>IF(B30=0,"",INDEX(Nimet!$A$2:$D$251,B30,4))&amp;IF(B30=0,""," / ")&amp;IF(C30=0,"",INDEX(Nimet!$A$2:$D$251,C30,4))</f>
      </c>
      <c r="G30" s="157" t="str">
        <f>CONCATENATE(AF34,"-",AD34)</f>
        <v>0-0</v>
      </c>
      <c r="H30" s="158"/>
      <c r="I30" s="158"/>
      <c r="J30" s="158"/>
      <c r="K30" s="159"/>
      <c r="L30" s="157" t="str">
        <f>CONCATENATE(AF38,"-",AD38)</f>
        <v>0-0</v>
      </c>
      <c r="M30" s="158"/>
      <c r="N30" s="158"/>
      <c r="O30" s="158"/>
      <c r="P30" s="159"/>
      <c r="Q30" s="154"/>
      <c r="R30" s="155"/>
      <c r="S30" s="155"/>
      <c r="T30" s="155"/>
      <c r="U30" s="156"/>
      <c r="V30" s="157" t="str">
        <f>CONCATENATE(AD41,"-",AF41)</f>
        <v>0-0</v>
      </c>
      <c r="W30" s="158"/>
      <c r="X30" s="158"/>
      <c r="Y30" s="158"/>
      <c r="Z30" s="159"/>
      <c r="AA30" s="160" t="str">
        <f>CONCATENATE(AJ34+AJ38+AH41,"-",AH34+AH38+AJ41)</f>
        <v>0-0</v>
      </c>
      <c r="AB30" s="163"/>
      <c r="AC30" s="163"/>
      <c r="AD30" s="163"/>
      <c r="AE30" s="164"/>
      <c r="AF30" s="160" t="str">
        <f>CONCATENATE(AF34+AF38+AD41,"-",AD34+AD38+AF41)</f>
        <v>0-0</v>
      </c>
      <c r="AG30" s="163"/>
      <c r="AH30" s="163"/>
      <c r="AI30" s="163"/>
      <c r="AJ30" s="164"/>
      <c r="AK30" s="68"/>
    </row>
    <row r="31" spans="2:37" ht="14.25" customHeight="1">
      <c r="B31" s="115"/>
      <c r="C31" s="20"/>
      <c r="D31" s="29">
        <v>4</v>
      </c>
      <c r="E31" s="35"/>
      <c r="F31" s="14">
        <f>IF(B31=0,"",INDEX(Nimet!$A$2:$D$251,B31,4))&amp;IF(B31=0,""," / ")&amp;IF(C31=0,"",INDEX(Nimet!$A$2:$D$251,C31,4))</f>
      </c>
      <c r="G31" s="157" t="str">
        <f>CONCATENATE(AF37,"-",AD37)</f>
        <v>0-0</v>
      </c>
      <c r="H31" s="158"/>
      <c r="I31" s="158"/>
      <c r="J31" s="158"/>
      <c r="K31" s="159"/>
      <c r="L31" s="157" t="str">
        <f>CONCATENATE(AF35,"-",AD35)</f>
        <v>0-0</v>
      </c>
      <c r="M31" s="158"/>
      <c r="N31" s="158"/>
      <c r="O31" s="158"/>
      <c r="P31" s="159"/>
      <c r="Q31" s="157" t="str">
        <f>CONCATENATE(AF41,"-",AD41)</f>
        <v>0-0</v>
      </c>
      <c r="R31" s="158"/>
      <c r="S31" s="158"/>
      <c r="T31" s="158"/>
      <c r="U31" s="159"/>
      <c r="V31" s="154"/>
      <c r="W31" s="155"/>
      <c r="X31" s="155"/>
      <c r="Y31" s="155"/>
      <c r="Z31" s="156"/>
      <c r="AA31" s="160" t="str">
        <f>CONCATENATE(AJ35+AJ37+AJ41,"-",AH35+AH37+AH41)</f>
        <v>0-0</v>
      </c>
      <c r="AB31" s="163"/>
      <c r="AC31" s="163"/>
      <c r="AD31" s="163"/>
      <c r="AE31" s="164"/>
      <c r="AF31" s="160" t="str">
        <f>CONCATENATE(AF35+AF37+AF41,"-",AD35+AD37+AD41)</f>
        <v>0-0</v>
      </c>
      <c r="AG31" s="163"/>
      <c r="AH31" s="163"/>
      <c r="AI31" s="163"/>
      <c r="AJ31" s="164"/>
      <c r="AK31" s="68"/>
    </row>
    <row r="32" spans="3:40" ht="14.25" customHeight="1">
      <c r="C32" s="16"/>
      <c r="D32" s="3"/>
      <c r="E32" s="3"/>
      <c r="F32" s="3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17"/>
      <c r="AL32" s="6"/>
      <c r="AM32" s="6"/>
      <c r="AN32" s="6"/>
    </row>
    <row r="33" spans="4:39" ht="14.25" customHeight="1">
      <c r="D33" s="19" t="s">
        <v>28</v>
      </c>
      <c r="I33" s="58"/>
      <c r="J33" s="59">
        <v>1</v>
      </c>
      <c r="K33" s="60"/>
      <c r="L33" s="50"/>
      <c r="M33" s="53"/>
      <c r="N33" s="52">
        <v>2</v>
      </c>
      <c r="O33" s="54"/>
      <c r="P33" s="50"/>
      <c r="Q33" s="53"/>
      <c r="R33" s="52">
        <v>3</v>
      </c>
      <c r="S33" s="55"/>
      <c r="U33" s="56"/>
      <c r="V33" s="57">
        <v>4</v>
      </c>
      <c r="W33" s="55"/>
      <c r="Y33" s="56"/>
      <c r="Z33" s="57">
        <v>5</v>
      </c>
      <c r="AA33" s="55"/>
      <c r="AB33" s="3"/>
      <c r="AC33" s="3"/>
      <c r="AD33" s="56"/>
      <c r="AE33" s="51" t="s">
        <v>34</v>
      </c>
      <c r="AF33" s="55"/>
      <c r="AG33" s="50"/>
      <c r="AH33" s="53"/>
      <c r="AI33" s="61" t="s">
        <v>35</v>
      </c>
      <c r="AJ33" s="62"/>
      <c r="AM33" s="11"/>
    </row>
    <row r="34" spans="1:42" s="117" customFormat="1" ht="30" customHeight="1">
      <c r="A34" s="116" t="s">
        <v>12</v>
      </c>
      <c r="B34" s="116"/>
      <c r="D34" s="165" t="str">
        <f>CONCATENATE(F28,"  -  ",F30)</f>
        <v>  -  </v>
      </c>
      <c r="E34" s="166"/>
      <c r="F34" s="166"/>
      <c r="I34" s="118"/>
      <c r="J34" s="119" t="s">
        <v>27</v>
      </c>
      <c r="K34" s="120"/>
      <c r="L34" s="121"/>
      <c r="M34" s="118"/>
      <c r="N34" s="119" t="s">
        <v>27</v>
      </c>
      <c r="O34" s="120"/>
      <c r="P34" s="121"/>
      <c r="Q34" s="118"/>
      <c r="R34" s="119" t="s">
        <v>27</v>
      </c>
      <c r="S34" s="120"/>
      <c r="T34" s="122"/>
      <c r="U34" s="118"/>
      <c r="V34" s="119" t="s">
        <v>27</v>
      </c>
      <c r="W34" s="120"/>
      <c r="X34" s="122"/>
      <c r="Y34" s="118"/>
      <c r="Z34" s="119" t="s">
        <v>27</v>
      </c>
      <c r="AA34" s="120"/>
      <c r="AB34" s="121"/>
      <c r="AC34" s="121"/>
      <c r="AD34" s="123">
        <f>IF($I34-$K34&gt;0,1,0)+IF($M34-$O34&gt;0,1,0)+IF($Q34-$S34&gt;0,1,0)+IF($U34-$W34&gt;0,1,0)+IF($Y34-$AA34&gt;0,1,0)</f>
        <v>0</v>
      </c>
      <c r="AE34" s="124" t="s">
        <v>27</v>
      </c>
      <c r="AF34" s="125">
        <f>IF($I34-$K34&lt;0,1,0)+IF($M34-$O34&lt;0,1,0)+IF($Q34-$S34&lt;0,1,0)+IF($U34-$W34&lt;0,1,0)+IF($Y34-$AA34&lt;0,1,0)</f>
        <v>0</v>
      </c>
      <c r="AG34" s="126"/>
      <c r="AH34" s="127">
        <f>IF($AD34-$AF34&gt;0,1,0)</f>
        <v>0</v>
      </c>
      <c r="AI34" s="128" t="s">
        <v>27</v>
      </c>
      <c r="AJ34" s="129">
        <f>IF($AD34-$AF34&lt;0,1,0)</f>
        <v>0</v>
      </c>
      <c r="AK34" s="130"/>
      <c r="AL34" s="130"/>
      <c r="AM34" s="130"/>
      <c r="AO34" s="131"/>
      <c r="AP34" s="132"/>
    </row>
    <row r="35" spans="1:42" s="117" customFormat="1" ht="30" customHeight="1">
      <c r="A35" s="116" t="s">
        <v>5</v>
      </c>
      <c r="B35" s="116"/>
      <c r="D35" s="165" t="str">
        <f>CONCATENATE(F29,"  -  ",F31)</f>
        <v>  -  </v>
      </c>
      <c r="E35" s="166"/>
      <c r="F35" s="166"/>
      <c r="I35" s="118"/>
      <c r="J35" s="119" t="s">
        <v>27</v>
      </c>
      <c r="K35" s="120"/>
      <c r="L35" s="121"/>
      <c r="M35" s="118"/>
      <c r="N35" s="119" t="s">
        <v>27</v>
      </c>
      <c r="O35" s="120"/>
      <c r="P35" s="121"/>
      <c r="Q35" s="118"/>
      <c r="R35" s="119" t="s">
        <v>27</v>
      </c>
      <c r="S35" s="120"/>
      <c r="T35" s="122"/>
      <c r="U35" s="118"/>
      <c r="V35" s="119" t="s">
        <v>27</v>
      </c>
      <c r="W35" s="120"/>
      <c r="X35" s="122"/>
      <c r="Y35" s="118"/>
      <c r="Z35" s="119" t="s">
        <v>27</v>
      </c>
      <c r="AA35" s="120"/>
      <c r="AB35" s="121"/>
      <c r="AC35" s="121"/>
      <c r="AD35" s="123">
        <f>IF($I35-$K35&gt;0,1,0)+IF($M35-$O35&gt;0,1,0)+IF($Q35-$S35&gt;0,1,0)+IF($U35-$W35&gt;0,1,0)+IF($Y35-$AA35&gt;0,1,0)</f>
        <v>0</v>
      </c>
      <c r="AE35" s="124" t="s">
        <v>27</v>
      </c>
      <c r="AF35" s="125">
        <f>IF($I35-$K35&lt;0,1,0)+IF($M35-$O35&lt;0,1,0)+IF($Q35-$S35&lt;0,1,0)+IF($U35-$W35&lt;0,1,0)+IF($Y35-$AA35&lt;0,1,0)</f>
        <v>0</v>
      </c>
      <c r="AG35" s="126"/>
      <c r="AH35" s="127">
        <f>IF($AD35-$AF35&gt;0,1,0)</f>
        <v>0</v>
      </c>
      <c r="AI35" s="128" t="s">
        <v>27</v>
      </c>
      <c r="AJ35" s="129">
        <f>IF($AD35-$AF35&lt;0,1,0)</f>
        <v>0</v>
      </c>
      <c r="AK35" s="130"/>
      <c r="AL35" s="130"/>
      <c r="AM35" s="130"/>
      <c r="AO35" s="131"/>
      <c r="AP35" s="132"/>
    </row>
    <row r="36" spans="1:42" ht="14.25" customHeight="1">
      <c r="A36" s="15"/>
      <c r="B36" s="15"/>
      <c r="I36" s="80"/>
      <c r="J36" s="81"/>
      <c r="K36" s="82"/>
      <c r="L36" s="70"/>
      <c r="M36" s="80"/>
      <c r="N36" s="81"/>
      <c r="O36" s="82"/>
      <c r="P36" s="70"/>
      <c r="Q36" s="80"/>
      <c r="R36" s="81"/>
      <c r="S36" s="82"/>
      <c r="T36" s="71"/>
      <c r="U36" s="80"/>
      <c r="V36" s="81"/>
      <c r="W36" s="82"/>
      <c r="X36" s="71"/>
      <c r="Y36" s="80"/>
      <c r="Z36" s="81"/>
      <c r="AA36" s="82"/>
      <c r="AB36" s="70"/>
      <c r="AC36" s="70"/>
      <c r="AD36" s="72"/>
      <c r="AE36" s="73"/>
      <c r="AF36" s="74"/>
      <c r="AG36" s="75"/>
      <c r="AH36" s="76"/>
      <c r="AI36" s="66"/>
      <c r="AJ36" s="77"/>
      <c r="AK36" s="78"/>
      <c r="AL36" s="78"/>
      <c r="AM36" s="78"/>
      <c r="AP36" s="18"/>
    </row>
    <row r="37" spans="1:42" s="117" customFormat="1" ht="30" customHeight="1">
      <c r="A37" s="116" t="s">
        <v>8</v>
      </c>
      <c r="B37" s="116"/>
      <c r="D37" s="165" t="str">
        <f>CONCATENATE(F28,"  -  ",F31)</f>
        <v>  -  </v>
      </c>
      <c r="E37" s="166"/>
      <c r="F37" s="166"/>
      <c r="I37" s="118"/>
      <c r="J37" s="119" t="s">
        <v>27</v>
      </c>
      <c r="K37" s="120"/>
      <c r="L37" s="121"/>
      <c r="M37" s="118"/>
      <c r="N37" s="119" t="s">
        <v>27</v>
      </c>
      <c r="O37" s="120"/>
      <c r="P37" s="121"/>
      <c r="Q37" s="118"/>
      <c r="R37" s="119" t="s">
        <v>27</v>
      </c>
      <c r="S37" s="120"/>
      <c r="T37" s="122"/>
      <c r="U37" s="118"/>
      <c r="V37" s="119" t="s">
        <v>27</v>
      </c>
      <c r="W37" s="120"/>
      <c r="X37" s="122"/>
      <c r="Y37" s="118"/>
      <c r="Z37" s="119" t="s">
        <v>27</v>
      </c>
      <c r="AA37" s="120"/>
      <c r="AB37" s="121"/>
      <c r="AC37" s="121"/>
      <c r="AD37" s="123">
        <f>IF($I37-$K37&gt;0,1,0)+IF($M37-$O37&gt;0,1,0)+IF($Q37-$S37&gt;0,1,0)+IF($U37-$W37&gt;0,1,0)+IF($Y37-$AA37&gt;0,1,0)</f>
        <v>0</v>
      </c>
      <c r="AE37" s="124" t="s">
        <v>27</v>
      </c>
      <c r="AF37" s="125">
        <f>IF($I37-$K37&lt;0,1,0)+IF($M37-$O37&lt;0,1,0)+IF($Q37-$S37&lt;0,1,0)+IF($U37-$W37&lt;0,1,0)+IF($Y37-$AA37&lt;0,1,0)</f>
        <v>0</v>
      </c>
      <c r="AG37" s="126"/>
      <c r="AH37" s="127">
        <f>IF($AD37-$AF37&gt;0,1,0)</f>
        <v>0</v>
      </c>
      <c r="AI37" s="128" t="s">
        <v>27</v>
      </c>
      <c r="AJ37" s="129">
        <f>IF($AD37-$AF37&lt;0,1,0)</f>
        <v>0</v>
      </c>
      <c r="AK37" s="130"/>
      <c r="AL37" s="130"/>
      <c r="AM37" s="130"/>
      <c r="AO37" s="131"/>
      <c r="AP37" s="132"/>
    </row>
    <row r="38" spans="1:42" s="117" customFormat="1" ht="30" customHeight="1">
      <c r="A38" s="116" t="s">
        <v>17</v>
      </c>
      <c r="B38" s="116"/>
      <c r="D38" s="165" t="str">
        <f>CONCATENATE(F29,"  -  ",F30)</f>
        <v>  -  </v>
      </c>
      <c r="E38" s="166"/>
      <c r="F38" s="166"/>
      <c r="I38" s="118"/>
      <c r="J38" s="119" t="s">
        <v>27</v>
      </c>
      <c r="K38" s="120"/>
      <c r="L38" s="121"/>
      <c r="M38" s="118"/>
      <c r="N38" s="119" t="s">
        <v>27</v>
      </c>
      <c r="O38" s="120"/>
      <c r="P38" s="121"/>
      <c r="Q38" s="118"/>
      <c r="R38" s="119" t="s">
        <v>27</v>
      </c>
      <c r="S38" s="120"/>
      <c r="T38" s="122"/>
      <c r="U38" s="118"/>
      <c r="V38" s="119" t="s">
        <v>27</v>
      </c>
      <c r="W38" s="120"/>
      <c r="X38" s="122"/>
      <c r="Y38" s="118"/>
      <c r="Z38" s="119" t="s">
        <v>27</v>
      </c>
      <c r="AA38" s="120"/>
      <c r="AB38" s="121"/>
      <c r="AC38" s="121"/>
      <c r="AD38" s="123">
        <f>IF($I38-$K38&gt;0,1,0)+IF($M38-$O38&gt;0,1,0)+IF($Q38-$S38&gt;0,1,0)+IF($U38-$W38&gt;0,1,0)+IF($Y38-$AA38&gt;0,1,0)</f>
        <v>0</v>
      </c>
      <c r="AE38" s="124" t="s">
        <v>27</v>
      </c>
      <c r="AF38" s="125">
        <f>IF($I38-$K38&lt;0,1,0)+IF($M38-$O38&lt;0,1,0)+IF($Q38-$S38&lt;0,1,0)+IF($U38-$W38&lt;0,1,0)+IF($Y38-$AA38&lt;0,1,0)</f>
        <v>0</v>
      </c>
      <c r="AG38" s="126"/>
      <c r="AH38" s="127">
        <f>IF($AD38-$AF38&gt;0,1,0)</f>
        <v>0</v>
      </c>
      <c r="AI38" s="128" t="s">
        <v>27</v>
      </c>
      <c r="AJ38" s="129">
        <f>IF($AD38-$AF38&lt;0,1,0)</f>
        <v>0</v>
      </c>
      <c r="AK38" s="130"/>
      <c r="AL38" s="130"/>
      <c r="AM38" s="130"/>
      <c r="AO38" s="131"/>
      <c r="AP38" s="132"/>
    </row>
    <row r="39" spans="1:42" ht="14.25" customHeight="1">
      <c r="A39" s="15"/>
      <c r="B39" s="15"/>
      <c r="I39" s="80"/>
      <c r="J39" s="81"/>
      <c r="K39" s="82"/>
      <c r="L39" s="70"/>
      <c r="M39" s="80"/>
      <c r="N39" s="81"/>
      <c r="O39" s="82"/>
      <c r="P39" s="70"/>
      <c r="Q39" s="80"/>
      <c r="R39" s="81"/>
      <c r="S39" s="82"/>
      <c r="T39" s="71"/>
      <c r="U39" s="80"/>
      <c r="V39" s="81"/>
      <c r="W39" s="82"/>
      <c r="X39" s="71"/>
      <c r="Y39" s="80"/>
      <c r="Z39" s="81"/>
      <c r="AA39" s="82"/>
      <c r="AB39" s="70"/>
      <c r="AC39" s="70"/>
      <c r="AD39" s="72"/>
      <c r="AE39" s="73"/>
      <c r="AF39" s="74"/>
      <c r="AG39" s="75"/>
      <c r="AH39" s="76"/>
      <c r="AI39" s="66"/>
      <c r="AJ39" s="77"/>
      <c r="AK39" s="78"/>
      <c r="AL39" s="78"/>
      <c r="AM39" s="78"/>
      <c r="AP39" s="18"/>
    </row>
    <row r="40" spans="1:42" s="117" customFormat="1" ht="30" customHeight="1">
      <c r="A40" s="116" t="s">
        <v>20</v>
      </c>
      <c r="B40" s="116"/>
      <c r="D40" s="165" t="str">
        <f>CONCATENATE(F28,"  -  ",F29)</f>
        <v>  -  </v>
      </c>
      <c r="E40" s="166"/>
      <c r="F40" s="166"/>
      <c r="I40" s="118"/>
      <c r="J40" s="119" t="s">
        <v>27</v>
      </c>
      <c r="K40" s="120"/>
      <c r="L40" s="121"/>
      <c r="M40" s="118"/>
      <c r="N40" s="119" t="s">
        <v>27</v>
      </c>
      <c r="O40" s="120"/>
      <c r="P40" s="121"/>
      <c r="Q40" s="118"/>
      <c r="R40" s="119" t="s">
        <v>27</v>
      </c>
      <c r="S40" s="120"/>
      <c r="T40" s="122"/>
      <c r="U40" s="118"/>
      <c r="V40" s="119" t="s">
        <v>27</v>
      </c>
      <c r="W40" s="120"/>
      <c r="X40" s="122"/>
      <c r="Y40" s="118"/>
      <c r="Z40" s="119" t="s">
        <v>27</v>
      </c>
      <c r="AA40" s="120"/>
      <c r="AB40" s="121"/>
      <c r="AC40" s="121"/>
      <c r="AD40" s="123">
        <f>IF($I40-$K40&gt;0,1,0)+IF($M40-$O40&gt;0,1,0)+IF($Q40-$S40&gt;0,1,0)+IF($U40-$W40&gt;0,1,0)+IF($Y40-$AA40&gt;0,1,0)</f>
        <v>0</v>
      </c>
      <c r="AE40" s="124" t="s">
        <v>27</v>
      </c>
      <c r="AF40" s="125">
        <f>IF($I40-$K40&lt;0,1,0)+IF($M40-$O40&lt;0,1,0)+IF($Q40-$S40&lt;0,1,0)+IF($U40-$W40&lt;0,1,0)+IF($Y40-$AA40&lt;0,1,0)</f>
        <v>0</v>
      </c>
      <c r="AG40" s="126"/>
      <c r="AH40" s="127">
        <f>IF($AD40-$AF40&gt;0,1,0)</f>
        <v>0</v>
      </c>
      <c r="AI40" s="128" t="s">
        <v>27</v>
      </c>
      <c r="AJ40" s="129">
        <f>IF($AD40-$AF40&lt;0,1,0)</f>
        <v>0</v>
      </c>
      <c r="AK40" s="130"/>
      <c r="AL40" s="130"/>
      <c r="AM40" s="130"/>
      <c r="AO40" s="131"/>
      <c r="AP40" s="132"/>
    </row>
    <row r="41" spans="1:42" s="117" customFormat="1" ht="30" customHeight="1">
      <c r="A41" s="116" t="s">
        <v>21</v>
      </c>
      <c r="B41" s="116"/>
      <c r="D41" s="165" t="str">
        <f>CONCATENATE(F30,"  -  ",F31)</f>
        <v>  -  </v>
      </c>
      <c r="E41" s="166"/>
      <c r="F41" s="166"/>
      <c r="I41" s="118"/>
      <c r="J41" s="119" t="s">
        <v>27</v>
      </c>
      <c r="K41" s="120"/>
      <c r="L41" s="121"/>
      <c r="M41" s="118"/>
      <c r="N41" s="119" t="s">
        <v>27</v>
      </c>
      <c r="O41" s="120"/>
      <c r="P41" s="121"/>
      <c r="Q41" s="118"/>
      <c r="R41" s="119" t="s">
        <v>27</v>
      </c>
      <c r="S41" s="120"/>
      <c r="T41" s="122"/>
      <c r="U41" s="118"/>
      <c r="V41" s="119" t="s">
        <v>27</v>
      </c>
      <c r="W41" s="120"/>
      <c r="X41" s="122"/>
      <c r="Y41" s="118"/>
      <c r="Z41" s="119" t="s">
        <v>27</v>
      </c>
      <c r="AA41" s="120"/>
      <c r="AB41" s="121"/>
      <c r="AC41" s="121"/>
      <c r="AD41" s="133">
        <f>IF($I41-$K41&gt;0,1,0)+IF($M41-$O41&gt;0,1,0)+IF($Q41-$S41&gt;0,1,0)+IF($U41-$W41&gt;0,1,0)+IF($Y41-$AA41&gt;0,1,0)</f>
        <v>0</v>
      </c>
      <c r="AE41" s="134" t="s">
        <v>27</v>
      </c>
      <c r="AF41" s="135">
        <f>IF($I41-$K41&lt;0,1,0)+IF($M41-$O41&lt;0,1,0)+IF($Q41-$S41&lt;0,1,0)+IF($U41-$W41&lt;0,1,0)+IF($Y41-$AA41&lt;0,1,0)</f>
        <v>0</v>
      </c>
      <c r="AG41" s="136"/>
      <c r="AH41" s="137">
        <f>IF($AD41-$AF41&gt;0,1,0)</f>
        <v>0</v>
      </c>
      <c r="AI41" s="138" t="s">
        <v>27</v>
      </c>
      <c r="AJ41" s="139">
        <f>IF($AD41-$AF41&lt;0,1,0)</f>
        <v>0</v>
      </c>
      <c r="AK41" s="130"/>
      <c r="AL41" s="130"/>
      <c r="AM41" s="130"/>
      <c r="AO41" s="131"/>
      <c r="AP41" s="132"/>
    </row>
    <row r="42" spans="9:39" ht="14.25" customHeight="1"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</row>
    <row r="43" spans="9:39" ht="14.25" customHeight="1"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</row>
    <row r="44" spans="9:39" ht="14.25" customHeight="1"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</row>
  </sheetData>
  <sheetProtection/>
  <mergeCells count="72">
    <mergeCell ref="D34:F34"/>
    <mergeCell ref="D35:F35"/>
    <mergeCell ref="D37:F37"/>
    <mergeCell ref="D38:F38"/>
    <mergeCell ref="D40:F40"/>
    <mergeCell ref="D41:F41"/>
    <mergeCell ref="G31:K31"/>
    <mergeCell ref="L31:P31"/>
    <mergeCell ref="Q31:U31"/>
    <mergeCell ref="V31:Z31"/>
    <mergeCell ref="AA31:AE31"/>
    <mergeCell ref="AF31:AJ31"/>
    <mergeCell ref="G30:K30"/>
    <mergeCell ref="L30:P30"/>
    <mergeCell ref="Q30:U30"/>
    <mergeCell ref="V30:Z30"/>
    <mergeCell ref="AA30:AE30"/>
    <mergeCell ref="AF30:AJ30"/>
    <mergeCell ref="G29:K29"/>
    <mergeCell ref="L29:P29"/>
    <mergeCell ref="Q29:U29"/>
    <mergeCell ref="V29:Z29"/>
    <mergeCell ref="AA29:AE29"/>
    <mergeCell ref="AF29:AJ29"/>
    <mergeCell ref="G28:K28"/>
    <mergeCell ref="L28:P28"/>
    <mergeCell ref="Q28:U28"/>
    <mergeCell ref="V28:Z28"/>
    <mergeCell ref="AA28:AE28"/>
    <mergeCell ref="AF28:AJ28"/>
    <mergeCell ref="G27:K27"/>
    <mergeCell ref="L27:P27"/>
    <mergeCell ref="Q27:U27"/>
    <mergeCell ref="V27:Z27"/>
    <mergeCell ref="AA27:AE27"/>
    <mergeCell ref="AF27:AJ27"/>
    <mergeCell ref="D16:F16"/>
    <mergeCell ref="D17:F17"/>
    <mergeCell ref="D19:F19"/>
    <mergeCell ref="D20:F20"/>
    <mergeCell ref="D22:F22"/>
    <mergeCell ref="D23:F23"/>
    <mergeCell ref="G13:K13"/>
    <mergeCell ref="L13:P13"/>
    <mergeCell ref="Q13:U13"/>
    <mergeCell ref="V13:Z13"/>
    <mergeCell ref="AA13:AE13"/>
    <mergeCell ref="AF13:AJ13"/>
    <mergeCell ref="G12:K12"/>
    <mergeCell ref="L12:P12"/>
    <mergeCell ref="Q12:U12"/>
    <mergeCell ref="V12:Z12"/>
    <mergeCell ref="AA12:AE12"/>
    <mergeCell ref="AF12:AJ12"/>
    <mergeCell ref="G11:K11"/>
    <mergeCell ref="L11:P11"/>
    <mergeCell ref="Q11:U11"/>
    <mergeCell ref="V11:Z11"/>
    <mergeCell ref="AA11:AE11"/>
    <mergeCell ref="AF11:AJ11"/>
    <mergeCell ref="G10:K10"/>
    <mergeCell ref="L10:P10"/>
    <mergeCell ref="Q10:U10"/>
    <mergeCell ref="V10:Z10"/>
    <mergeCell ref="AA10:AE10"/>
    <mergeCell ref="AF10:AJ10"/>
    <mergeCell ref="G9:K9"/>
    <mergeCell ref="L9:P9"/>
    <mergeCell ref="Q9:U9"/>
    <mergeCell ref="V9:Z9"/>
    <mergeCell ref="AA9:AE9"/>
    <mergeCell ref="AF9:AJ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1:K28"/>
  <sheetViews>
    <sheetView showGridLines="0" zoomScale="75" zoomScaleNormal="75" zoomScaleSheetLayoutView="80" zoomScalePageLayoutView="0" workbookViewId="0" topLeftCell="A1">
      <selection activeCell="N15" sqref="N15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36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IF(J17="","",VLOOKUP(J17,D9:F26,3))</f>
      </c>
      <c r="J3" s="1">
        <f>IF(J18="","",J18)</f>
      </c>
    </row>
    <row r="4" spans="4:8" ht="15" customHeight="1">
      <c r="D4" s="9"/>
      <c r="G4" s="22" t="s">
        <v>31</v>
      </c>
      <c r="H4" s="1">
        <f>IF(J17="","",IF(I12=J17,VLOOKUP(I22,D9:F26,3),VLOOKUP(I12,D9:F26,3)))</f>
      </c>
    </row>
    <row r="5" spans="4:8" ht="15" customHeight="1">
      <c r="D5" s="9"/>
      <c r="G5" s="22" t="s">
        <v>32</v>
      </c>
      <c r="H5" s="1">
        <f>IF(I12="","",IF(H10=I12,VLOOKUP(H14,$D$9:$F$26,3),VLOOKUP(H10,$D$9:$F$26,3)))</f>
      </c>
    </row>
    <row r="6" spans="4:8" ht="15" customHeight="1">
      <c r="D6" s="9"/>
      <c r="G6" s="22" t="s">
        <v>32</v>
      </c>
      <c r="H6" s="1">
        <f>IF(I22="","",IF(H20=I22,VLOOKUP(H24,$D$9:$F$26,3),VLOOKUP(H20,$D$9:$F$26,3)))</f>
      </c>
    </row>
    <row r="8" spans="4:6" ht="15" customHeight="1">
      <c r="D8" s="2"/>
      <c r="E8" s="2"/>
      <c r="F8" s="2"/>
    </row>
    <row r="9" spans="3:10" ht="14.25" customHeight="1">
      <c r="C9" s="20"/>
      <c r="D9" s="49">
        <v>1</v>
      </c>
      <c r="E9" s="42"/>
      <c r="F9" s="5">
        <f>IF(C9=0,"",INDEX(Nimet!$A$2:$D$251,C9,4))</f>
      </c>
      <c r="G9" s="38"/>
      <c r="H9" s="23"/>
      <c r="I9" s="23"/>
      <c r="J9" s="23"/>
    </row>
    <row r="10" spans="3:10" ht="14.25" customHeight="1">
      <c r="C10" s="20"/>
      <c r="D10" s="48">
        <v>2</v>
      </c>
      <c r="E10" s="43"/>
      <c r="F10" s="4">
        <f>IF(C10=0,"",INDEX(Nimet!$A$2:$D$251,C10,4))</f>
      </c>
      <c r="G10" s="31"/>
      <c r="H10" s="39"/>
      <c r="I10" s="23"/>
      <c r="J10" s="23"/>
    </row>
    <row r="11" spans="3:10" ht="14.25" customHeight="1">
      <c r="C11" s="20"/>
      <c r="D11" s="47">
        <v>3</v>
      </c>
      <c r="E11" s="42"/>
      <c r="F11" s="5">
        <f>IF(C11=0,"",INDEX(Nimet!$A$2:$D$251,C11,4))</f>
      </c>
      <c r="G11" s="41"/>
      <c r="H11" s="33"/>
      <c r="I11" s="23"/>
      <c r="J11" s="23"/>
    </row>
    <row r="12" spans="3:10" ht="14.25" customHeight="1">
      <c r="C12" s="20"/>
      <c r="D12" s="48">
        <v>4</v>
      </c>
      <c r="E12" s="43"/>
      <c r="F12" s="4">
        <f>IF(C12=0,"",INDEX(Nimet!$A$2:$D$251,C12,4))</f>
      </c>
      <c r="G12" s="32"/>
      <c r="H12" s="25"/>
      <c r="I12" s="39"/>
      <c r="J12" s="23"/>
    </row>
    <row r="13" spans="3:10" ht="14.25" customHeight="1">
      <c r="C13" s="20"/>
      <c r="D13" s="47">
        <v>5</v>
      </c>
      <c r="E13" s="42"/>
      <c r="F13" s="5">
        <f>IF(C13=0,"",INDEX(Nimet!$A$2:$D$251,C13,4))</f>
      </c>
      <c r="G13" s="38"/>
      <c r="H13" s="25"/>
      <c r="I13" s="33"/>
      <c r="J13" s="23"/>
    </row>
    <row r="14" spans="3:10" ht="14.25" customHeight="1">
      <c r="C14" s="20"/>
      <c r="D14" s="48">
        <v>6</v>
      </c>
      <c r="E14" s="43"/>
      <c r="F14" s="4">
        <f>IF(C14=0,"",INDEX(Nimet!$A$2:$D$251,C14,4))</f>
      </c>
      <c r="G14" s="31"/>
      <c r="H14" s="40"/>
      <c r="I14" s="25"/>
      <c r="J14" s="23"/>
    </row>
    <row r="15" spans="3:10" ht="14.25" customHeight="1">
      <c r="C15" s="20"/>
      <c r="D15" s="47">
        <v>7</v>
      </c>
      <c r="E15" s="42"/>
      <c r="F15" s="5">
        <f>IF(C15=0,"",INDEX(Nimet!$A$2:$D$251,C15,4))</f>
      </c>
      <c r="G15" s="41"/>
      <c r="H15" s="32"/>
      <c r="I15" s="25"/>
      <c r="J15" s="23"/>
    </row>
    <row r="16" spans="3:10" ht="14.25" customHeight="1">
      <c r="C16" s="20"/>
      <c r="D16" s="48">
        <v>8</v>
      </c>
      <c r="E16" s="43"/>
      <c r="F16" s="4">
        <f>IF(C16=0,"",INDEX(Nimet!$A$2:$D$251,C16,4))</f>
      </c>
      <c r="G16" s="32"/>
      <c r="H16" s="23"/>
      <c r="I16" s="25"/>
      <c r="J16" s="23"/>
    </row>
    <row r="17" spans="4:10" ht="14.25" customHeight="1">
      <c r="D17" s="3"/>
      <c r="E17" s="46"/>
      <c r="F17" s="3"/>
      <c r="G17" s="36"/>
      <c r="H17" s="23"/>
      <c r="I17" s="25"/>
      <c r="J17" s="38"/>
    </row>
    <row r="18" spans="4:11" ht="14.25" customHeight="1">
      <c r="D18" s="2"/>
      <c r="E18" s="43"/>
      <c r="F18" s="2"/>
      <c r="G18" s="37"/>
      <c r="H18" s="26"/>
      <c r="I18" s="25"/>
      <c r="J18" s="34"/>
      <c r="K18" s="3"/>
    </row>
    <row r="19" spans="3:11" ht="14.25" customHeight="1">
      <c r="C19" s="20"/>
      <c r="D19" s="47">
        <v>9</v>
      </c>
      <c r="E19" s="42"/>
      <c r="F19" s="5">
        <f>IF(C19=0,"",INDEX(Nimet!$A$2:$D$251,C19,4))</f>
      </c>
      <c r="G19" s="38"/>
      <c r="H19" s="23"/>
      <c r="I19" s="25"/>
      <c r="J19" s="23"/>
      <c r="K19" s="3"/>
    </row>
    <row r="20" spans="3:11" ht="14.25" customHeight="1">
      <c r="C20" s="20"/>
      <c r="D20" s="48">
        <v>10</v>
      </c>
      <c r="E20" s="43"/>
      <c r="F20" s="4">
        <f>IF(C20=0,"",INDEX(Nimet!$A$2:$D$251,C20,4))</f>
      </c>
      <c r="G20" s="31"/>
      <c r="H20" s="39"/>
      <c r="I20" s="25"/>
      <c r="J20" s="23"/>
      <c r="K20" s="3"/>
    </row>
    <row r="21" spans="3:11" ht="14.25" customHeight="1">
      <c r="C21" s="20"/>
      <c r="D21" s="47">
        <v>11</v>
      </c>
      <c r="E21" s="42"/>
      <c r="F21" s="5">
        <f>IF(C21=0,"",INDEX(Nimet!$A$2:$D$251,C21,4))</f>
      </c>
      <c r="G21" s="41"/>
      <c r="H21" s="33"/>
      <c r="I21" s="25"/>
      <c r="J21" s="23"/>
      <c r="K21" s="3"/>
    </row>
    <row r="22" spans="3:11" ht="14.25" customHeight="1">
      <c r="C22" s="20"/>
      <c r="D22" s="48">
        <v>12</v>
      </c>
      <c r="E22" s="43"/>
      <c r="F22" s="4">
        <f>IF(C22=0,"",INDEX(Nimet!$A$2:$D$251,C22,4))</f>
      </c>
      <c r="G22" s="32"/>
      <c r="H22" s="25"/>
      <c r="I22" s="40"/>
      <c r="J22" s="23"/>
      <c r="K22" s="3"/>
    </row>
    <row r="23" spans="3:11" ht="14.25" customHeight="1">
      <c r="C23" s="20"/>
      <c r="D23" s="47">
        <v>13</v>
      </c>
      <c r="E23" s="42"/>
      <c r="F23" s="5">
        <f>IF(C23=0,"",INDEX(Nimet!$A$2:$D$251,C23,4))</f>
      </c>
      <c r="G23" s="38"/>
      <c r="H23" s="25"/>
      <c r="I23" s="32"/>
      <c r="J23" s="23"/>
      <c r="K23" s="3"/>
    </row>
    <row r="24" spans="3:11" ht="14.25" customHeight="1">
      <c r="C24" s="20"/>
      <c r="D24" s="48">
        <v>14</v>
      </c>
      <c r="E24" s="43"/>
      <c r="F24" s="4">
        <f>IF(C24=0,"",INDEX(Nimet!$A$2:$D$251,C24,4))</f>
      </c>
      <c r="G24" s="31"/>
      <c r="H24" s="40"/>
      <c r="I24" s="23"/>
      <c r="J24" s="23"/>
      <c r="K24" s="3"/>
    </row>
    <row r="25" spans="3:11" ht="14.25" customHeight="1">
      <c r="C25" s="20"/>
      <c r="D25" s="47">
        <v>15</v>
      </c>
      <c r="E25" s="42"/>
      <c r="F25" s="5">
        <f>IF(C25=0,"",INDEX(Nimet!$A$2:$D$251,C25,4))</f>
      </c>
      <c r="G25" s="41"/>
      <c r="H25" s="32"/>
      <c r="I25" s="23"/>
      <c r="J25" s="23"/>
      <c r="K25" s="3"/>
    </row>
    <row r="26" spans="3:11" ht="14.25" customHeight="1">
      <c r="C26" s="20"/>
      <c r="D26" s="48">
        <v>16</v>
      </c>
      <c r="E26" s="43"/>
      <c r="F26" s="4">
        <f>IF(C26=0,"",INDEX(Nimet!$A$2:$D$251,C26,4))</f>
      </c>
      <c r="G26" s="32"/>
      <c r="H26" s="23"/>
      <c r="I26" s="23"/>
      <c r="J26" s="23"/>
      <c r="K26" s="3"/>
    </row>
    <row r="27" spans="7:11" ht="14.25" customHeight="1">
      <c r="G27" s="7"/>
      <c r="H27" s="7"/>
      <c r="I27" s="6"/>
      <c r="J27" s="6"/>
      <c r="K27" s="3"/>
    </row>
    <row r="28" spans="9:10" ht="15" customHeight="1">
      <c r="I28" s="3"/>
      <c r="J28" s="3"/>
    </row>
  </sheetData>
  <sheetProtection sheet="1" objects="1" scenarios="1"/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C1:J17"/>
  <sheetViews>
    <sheetView showGridLines="0" zoomScale="75" zoomScaleNormal="75" zoomScalePageLayoutView="0" workbookViewId="0" topLeftCell="A1">
      <selection activeCell="J21" sqref="J21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36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IF(I12="","",VLOOKUP(I12,D9:F16,3))</f>
      </c>
      <c r="J3" s="1">
        <f>IF(I13="","",I13)</f>
      </c>
    </row>
    <row r="4" spans="4:8" ht="15" customHeight="1">
      <c r="D4" s="9"/>
      <c r="G4" s="22" t="s">
        <v>31</v>
      </c>
      <c r="H4" s="1">
        <f>IF(I12="","",IF(H10=I12,VLOOKUP(H14,D9:F16,3),VLOOKUP(H14,D9:F16,3)))</f>
      </c>
    </row>
    <row r="5" spans="4:8" ht="15" customHeight="1">
      <c r="D5" s="9"/>
      <c r="G5" s="22" t="s">
        <v>32</v>
      </c>
      <c r="H5" s="1">
        <f>IF(H10="","",IF(G9=H10,VLOOKUP(G11,$D$9:$F$16,3),VLOOKUP(G9,$D$9:$F$16,3)))</f>
      </c>
    </row>
    <row r="6" spans="4:8" ht="15" customHeight="1">
      <c r="D6" s="9"/>
      <c r="G6" s="22" t="s">
        <v>32</v>
      </c>
      <c r="H6" s="1">
        <f>IF(H14="","",IF(G13=H14,VLOOKUP(G15,$D$9:$F$16,3),VLOOKUP(G13,$D$9:$F$16,3)))</f>
      </c>
    </row>
    <row r="8" spans="4:6" ht="15" customHeight="1">
      <c r="D8" s="2"/>
      <c r="E8" s="2"/>
      <c r="F8" s="2"/>
    </row>
    <row r="9" spans="3:10" ht="14.25" customHeight="1">
      <c r="C9" s="20"/>
      <c r="D9" s="47">
        <v>1</v>
      </c>
      <c r="E9" s="42"/>
      <c r="F9" s="5">
        <f>IF(C9=0,"",INDEX(Nimet!$A$2:$D$251,C9,4))</f>
      </c>
      <c r="G9" s="38"/>
      <c r="H9" s="23"/>
      <c r="I9" s="23"/>
      <c r="J9" s="6"/>
    </row>
    <row r="10" spans="3:10" ht="14.25" customHeight="1">
      <c r="C10" s="20"/>
      <c r="D10" s="48">
        <v>2</v>
      </c>
      <c r="E10" s="43"/>
      <c r="F10" s="4">
        <f>IF(C10=0,"",INDEX(Nimet!$A$2:$D$251,C10,4))</f>
      </c>
      <c r="G10" s="31"/>
      <c r="H10" s="39"/>
      <c r="I10" s="23"/>
      <c r="J10" s="6"/>
    </row>
    <row r="11" spans="3:10" ht="14.25" customHeight="1">
      <c r="C11" s="20"/>
      <c r="D11" s="47">
        <v>3</v>
      </c>
      <c r="E11" s="42"/>
      <c r="F11" s="5">
        <f>IF(C11=0,"",INDEX(Nimet!$A$2:$D$251,C11,4))</f>
      </c>
      <c r="G11" s="41"/>
      <c r="H11" s="33"/>
      <c r="I11" s="23"/>
      <c r="J11" s="6"/>
    </row>
    <row r="12" spans="3:10" ht="14.25" customHeight="1">
      <c r="C12" s="20"/>
      <c r="D12" s="48">
        <v>4</v>
      </c>
      <c r="E12" s="43"/>
      <c r="F12" s="4">
        <f>IF(C12=0,"",INDEX(Nimet!$A$2:$D$251,C12,4))</f>
      </c>
      <c r="G12" s="32"/>
      <c r="H12" s="25"/>
      <c r="I12" s="39"/>
      <c r="J12" s="6"/>
    </row>
    <row r="13" spans="3:10" ht="14.25" customHeight="1">
      <c r="C13" s="20"/>
      <c r="D13" s="47">
        <v>5</v>
      </c>
      <c r="E13" s="42"/>
      <c r="F13" s="5">
        <f>IF(C13=0,"",INDEX(Nimet!$A$2:$D$251,C13,4))</f>
      </c>
      <c r="G13" s="38"/>
      <c r="H13" s="25"/>
      <c r="I13" s="34"/>
      <c r="J13" s="6"/>
    </row>
    <row r="14" spans="3:10" ht="14.25" customHeight="1">
      <c r="C14" s="20"/>
      <c r="D14" s="48">
        <v>6</v>
      </c>
      <c r="E14" s="43"/>
      <c r="F14" s="4">
        <f>IF(C14=0,"",INDEX(Nimet!$A$2:$D$251,C14,4))</f>
      </c>
      <c r="G14" s="31"/>
      <c r="H14" s="40"/>
      <c r="I14" s="23"/>
      <c r="J14" s="6"/>
    </row>
    <row r="15" spans="3:10" ht="14.25" customHeight="1">
      <c r="C15" s="20"/>
      <c r="D15" s="47">
        <v>7</v>
      </c>
      <c r="E15" s="42"/>
      <c r="F15" s="5">
        <f>IF(C15=0,"",INDEX(Nimet!$A$2:$D$251,C15,4))</f>
      </c>
      <c r="G15" s="41"/>
      <c r="H15" s="32"/>
      <c r="I15" s="23"/>
      <c r="J15" s="6"/>
    </row>
    <row r="16" spans="3:10" ht="14.25" customHeight="1">
      <c r="C16" s="20"/>
      <c r="D16" s="48">
        <v>8</v>
      </c>
      <c r="E16" s="43"/>
      <c r="F16" s="4">
        <f>IF(C16=0,"",INDEX(Nimet!$A$2:$D$251,C16,4))</f>
      </c>
      <c r="G16" s="32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sheetProtection sheet="1" objects="1" scenarios="1"/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K46"/>
  <sheetViews>
    <sheetView showGridLines="0" tabSelected="1" zoomScale="75" zoomScaleNormal="75" zoomScaleSheetLayoutView="75" zoomScalePageLayoutView="0" workbookViewId="0" topLeftCell="A1">
      <selection activeCell="J29" sqref="J29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4.140625" style="1" customWidth="1"/>
    <col min="5" max="5" width="5.8515625" style="1" bestFit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127</v>
      </c>
    </row>
    <row r="2" ht="15" customHeight="1">
      <c r="D2" s="10" t="s">
        <v>26</v>
      </c>
    </row>
    <row r="3" spans="4:8" ht="15" customHeight="1">
      <c r="D3" s="9" t="s">
        <v>64</v>
      </c>
      <c r="G3" s="22"/>
      <c r="H3" s="3"/>
    </row>
    <row r="4" spans="4:7" ht="15" customHeight="1">
      <c r="D4" s="9"/>
      <c r="G4" s="22"/>
    </row>
    <row r="5" spans="4:7" ht="15" customHeight="1">
      <c r="D5" s="9"/>
      <c r="G5" s="22"/>
    </row>
    <row r="6" spans="4:7" ht="15" customHeight="1">
      <c r="D6" s="9"/>
      <c r="G6" s="22"/>
    </row>
    <row r="7" ht="15" customHeight="1">
      <c r="D7" s="9"/>
    </row>
    <row r="8" spans="4:9" ht="15" customHeight="1">
      <c r="D8" s="2"/>
      <c r="E8" s="2"/>
      <c r="F8" s="2"/>
      <c r="G8" s="7" t="s">
        <v>125</v>
      </c>
      <c r="I8" s="7" t="s">
        <v>126</v>
      </c>
    </row>
    <row r="9" spans="3:10" ht="14.25" customHeight="1">
      <c r="C9" s="20">
        <v>40</v>
      </c>
      <c r="D9" s="47">
        <v>1</v>
      </c>
      <c r="E9" s="42">
        <v>2546</v>
      </c>
      <c r="F9" s="5" t="str">
        <f>IF(C9=0,"",INDEX(Nimet!$A$2:$D$251,C9,4))</f>
        <v>Olah Pentti, SeSi</v>
      </c>
      <c r="G9" s="38" t="s">
        <v>56</v>
      </c>
      <c r="H9" s="23"/>
      <c r="I9" s="23"/>
      <c r="J9" s="23"/>
    </row>
    <row r="10" spans="3:10" ht="14.25" customHeight="1">
      <c r="C10" s="20">
        <v>17</v>
      </c>
      <c r="D10" s="48">
        <v>2</v>
      </c>
      <c r="E10" s="43" t="s">
        <v>158</v>
      </c>
      <c r="F10" s="4" t="str">
        <f>IF(C10=0,"",INDEX(Nimet!$A$2:$D$251,C10,4))</f>
        <v>Lundström Anders, MBF</v>
      </c>
      <c r="G10" s="144" t="s">
        <v>177</v>
      </c>
      <c r="H10" s="39" t="s">
        <v>56</v>
      </c>
      <c r="I10" s="23"/>
      <c r="J10" s="23"/>
    </row>
    <row r="11" spans="3:10" ht="14.25" customHeight="1">
      <c r="C11" s="20">
        <v>23</v>
      </c>
      <c r="D11" s="47">
        <v>3</v>
      </c>
      <c r="E11" s="42" t="s">
        <v>159</v>
      </c>
      <c r="F11" s="5" t="str">
        <f>IF(C11=0,"",INDEX(Nimet!$A$2:$D$251,C11,4))</f>
        <v>Sidoroff Tommi, OPT-86</v>
      </c>
      <c r="G11" s="41" t="s">
        <v>50</v>
      </c>
      <c r="H11" s="145" t="s">
        <v>202</v>
      </c>
      <c r="I11" s="23"/>
      <c r="J11" s="23"/>
    </row>
    <row r="12" spans="3:10" ht="14.25" customHeight="1">
      <c r="C12" s="20">
        <v>31</v>
      </c>
      <c r="D12" s="48">
        <v>4</v>
      </c>
      <c r="E12" s="43" t="s">
        <v>153</v>
      </c>
      <c r="F12" s="4" t="str">
        <f>IF(C12=0,"",INDEX(Nimet!$A$2:$D$251,C12,4))</f>
        <v>Tuomola Mika, PT 75</v>
      </c>
      <c r="G12" s="36" t="s">
        <v>179</v>
      </c>
      <c r="H12" s="25"/>
      <c r="I12" s="39" t="s">
        <v>56</v>
      </c>
      <c r="J12" s="23"/>
    </row>
    <row r="13" spans="3:10" ht="14.25" customHeight="1">
      <c r="C13" s="20">
        <v>48</v>
      </c>
      <c r="D13" s="47">
        <v>5</v>
      </c>
      <c r="E13" s="42" t="s">
        <v>149</v>
      </c>
      <c r="F13" s="5" t="str">
        <f>IF(C13=0,"",INDEX(Nimet!$A$2:$D$251,C13,4))</f>
        <v>Kantola Roni, TuKa</v>
      </c>
      <c r="G13" s="38" t="s">
        <v>119</v>
      </c>
      <c r="H13" s="25"/>
      <c r="I13" s="145" t="s">
        <v>210</v>
      </c>
      <c r="J13" s="23"/>
    </row>
    <row r="14" spans="3:10" ht="14.25" customHeight="1">
      <c r="C14" s="20">
        <v>56</v>
      </c>
      <c r="D14" s="48">
        <v>6</v>
      </c>
      <c r="E14" s="43" t="s">
        <v>157</v>
      </c>
      <c r="F14" s="4" t="str">
        <f>IF(C14=0,"",INDEX(Nimet!$A$2:$D$251,C14,4))</f>
        <v>Kokkonen Jani, Wega</v>
      </c>
      <c r="G14" s="144" t="s">
        <v>183</v>
      </c>
      <c r="H14" s="40" t="s">
        <v>119</v>
      </c>
      <c r="I14" s="25"/>
      <c r="J14" s="23"/>
    </row>
    <row r="15" spans="3:10" ht="14.25" customHeight="1">
      <c r="C15" s="20">
        <v>54</v>
      </c>
      <c r="D15" s="47">
        <v>7</v>
      </c>
      <c r="E15" s="42" t="s">
        <v>160</v>
      </c>
      <c r="F15" s="5" t="str">
        <f>IF(C15=0,"",INDEX(Nimet!$A$2:$D$251,C15,4))</f>
        <v>Pihajoki Niko, TuPy</v>
      </c>
      <c r="G15" s="41" t="s">
        <v>121</v>
      </c>
      <c r="H15" s="36" t="s">
        <v>208</v>
      </c>
      <c r="I15" s="25"/>
      <c r="J15" s="23"/>
    </row>
    <row r="16" spans="3:10" ht="14.25" customHeight="1">
      <c r="C16" s="20">
        <v>47</v>
      </c>
      <c r="D16" s="48">
        <v>8</v>
      </c>
      <c r="E16" s="43">
        <v>2341</v>
      </c>
      <c r="F16" s="4" t="str">
        <f>IF(C16=0,"",INDEX(Nimet!$A$2:$D$251,C16,4))</f>
        <v>Tamminen Timo, TIP-70</v>
      </c>
      <c r="G16" s="36" t="s">
        <v>176</v>
      </c>
      <c r="H16" s="23"/>
      <c r="I16" s="25"/>
      <c r="J16" s="23"/>
    </row>
    <row r="17" spans="4:10" ht="14.25" customHeight="1">
      <c r="D17" s="3"/>
      <c r="E17" s="44"/>
      <c r="F17" s="3"/>
      <c r="G17" s="23"/>
      <c r="H17" s="23"/>
      <c r="I17" s="25"/>
      <c r="J17" s="148" t="s">
        <v>56</v>
      </c>
    </row>
    <row r="18" spans="4:11" ht="14.25" customHeight="1">
      <c r="D18" s="2"/>
      <c r="E18" s="45"/>
      <c r="F18" s="2"/>
      <c r="G18" s="26"/>
      <c r="H18" s="26"/>
      <c r="I18" s="25"/>
      <c r="J18" s="145" t="s">
        <v>219</v>
      </c>
      <c r="K18" s="3"/>
    </row>
    <row r="19" spans="3:11" ht="14.25" customHeight="1">
      <c r="C19" s="20">
        <v>38</v>
      </c>
      <c r="D19" s="47">
        <v>9</v>
      </c>
      <c r="E19" s="42">
        <v>2352</v>
      </c>
      <c r="F19" s="5" t="str">
        <f>IF(C19=0,"",INDEX(Nimet!$A$2:$D$251,C19,4))</f>
        <v>Soine Toni, PT Espoo</v>
      </c>
      <c r="G19" s="38" t="s">
        <v>48</v>
      </c>
      <c r="H19" s="23"/>
      <c r="I19" s="25"/>
      <c r="J19" s="25"/>
      <c r="K19" s="3"/>
    </row>
    <row r="20" spans="3:11" ht="14.25" customHeight="1">
      <c r="C20" s="20">
        <v>10</v>
      </c>
      <c r="D20" s="48">
        <v>10</v>
      </c>
      <c r="E20" s="43" t="s">
        <v>83</v>
      </c>
      <c r="F20" s="4" t="str">
        <f>IF(C20=0,"",INDEX(Nimet!$A$2:$D$251,C20,4))</f>
        <v>Rissanen Patrik, KuPTS</v>
      </c>
      <c r="G20" s="144" t="s">
        <v>182</v>
      </c>
      <c r="H20" s="39" t="s">
        <v>47</v>
      </c>
      <c r="I20" s="25"/>
      <c r="J20" s="25"/>
      <c r="K20" s="3"/>
    </row>
    <row r="21" spans="3:11" ht="14.25" customHeight="1">
      <c r="C21" s="20">
        <v>43</v>
      </c>
      <c r="D21" s="47">
        <v>11</v>
      </c>
      <c r="E21" s="42" t="s">
        <v>155</v>
      </c>
      <c r="F21" s="5" t="str">
        <f>IF(C21=0,"",INDEX(Nimet!$A$2:$D$251,C21,4))</f>
        <v>Miettinen Esa, TIP-70</v>
      </c>
      <c r="G21" s="41" t="s">
        <v>47</v>
      </c>
      <c r="H21" s="145" t="s">
        <v>204</v>
      </c>
      <c r="I21" s="25"/>
      <c r="J21" s="25"/>
      <c r="K21" s="3"/>
    </row>
    <row r="22" spans="3:11" ht="14.25" customHeight="1">
      <c r="C22" s="20">
        <v>52</v>
      </c>
      <c r="D22" s="48">
        <v>12</v>
      </c>
      <c r="E22" s="43" t="s">
        <v>82</v>
      </c>
      <c r="F22" s="4" t="str">
        <f>IF(C22=0,"",INDEX(Nimet!$A$2:$D$251,C22,4))</f>
        <v>Soine Samuli, TuKa</v>
      </c>
      <c r="G22" s="36" t="s">
        <v>181</v>
      </c>
      <c r="H22" s="25"/>
      <c r="I22" s="40" t="s">
        <v>62</v>
      </c>
      <c r="J22" s="25"/>
      <c r="K22" s="3"/>
    </row>
    <row r="23" spans="3:11" ht="14.25" customHeight="1">
      <c r="C23" s="20">
        <v>3</v>
      </c>
      <c r="D23" s="47">
        <v>13</v>
      </c>
      <c r="E23" s="42" t="s">
        <v>150</v>
      </c>
      <c r="F23" s="5" t="str">
        <f>IF(C23=0,"",INDEX(Nimet!$A$2:$D$251,C23,4))</f>
        <v>Autio Riku, KoKa</v>
      </c>
      <c r="G23" s="38" t="s">
        <v>92</v>
      </c>
      <c r="H23" s="25"/>
      <c r="I23" s="36" t="s">
        <v>211</v>
      </c>
      <c r="J23" s="25"/>
      <c r="K23" s="3"/>
    </row>
    <row r="24" spans="3:11" ht="14.25" customHeight="1">
      <c r="C24" s="20">
        <v>53</v>
      </c>
      <c r="D24" s="48">
        <v>14</v>
      </c>
      <c r="E24" s="43" t="s">
        <v>161</v>
      </c>
      <c r="F24" s="4" t="str">
        <f>IF(C24=0,"",INDEX(Nimet!$A$2:$D$251,C24,4))</f>
        <v>Tamminen Tero, TuKa</v>
      </c>
      <c r="G24" s="144" t="s">
        <v>180</v>
      </c>
      <c r="H24" s="40" t="s">
        <v>62</v>
      </c>
      <c r="I24" s="23"/>
      <c r="J24" s="25"/>
      <c r="K24" s="3"/>
    </row>
    <row r="25" spans="3:11" ht="14.25" customHeight="1">
      <c r="C25" s="20">
        <v>44</v>
      </c>
      <c r="D25" s="47">
        <v>15</v>
      </c>
      <c r="E25" s="42" t="s">
        <v>162</v>
      </c>
      <c r="F25" s="5" t="str">
        <f>IF(C25=0,"",INDEX(Nimet!$A$2:$D$251,C25,4))</f>
        <v>Mustonen Aleksi, TIP-70</v>
      </c>
      <c r="G25" s="41" t="s">
        <v>62</v>
      </c>
      <c r="H25" s="36" t="s">
        <v>205</v>
      </c>
      <c r="I25" s="23"/>
      <c r="J25" s="25"/>
      <c r="K25" s="3"/>
    </row>
    <row r="26" spans="3:11" ht="14.25" customHeight="1">
      <c r="C26" s="20">
        <v>49</v>
      </c>
      <c r="D26" s="48">
        <v>16</v>
      </c>
      <c r="E26" s="43">
        <v>2414</v>
      </c>
      <c r="F26" s="4" t="str">
        <f>IF(C26=0,"",INDEX(Nimet!$A$2:$D$251,C26,4))</f>
        <v>Kantola Roope, TuKa</v>
      </c>
      <c r="G26" s="36" t="s">
        <v>178</v>
      </c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0" t="s">
        <v>56</v>
      </c>
      <c r="K27" s="3"/>
    </row>
    <row r="28" spans="4:11" ht="14.25" customHeight="1">
      <c r="D28" s="2"/>
      <c r="E28" s="45"/>
      <c r="F28" s="2"/>
      <c r="G28" s="26"/>
      <c r="H28" s="26"/>
      <c r="I28" s="26"/>
      <c r="J28" s="146" t="s">
        <v>223</v>
      </c>
      <c r="K28" s="3"/>
    </row>
    <row r="29" spans="3:11" ht="14.25" customHeight="1">
      <c r="C29" s="20">
        <v>35</v>
      </c>
      <c r="D29" s="47">
        <v>17</v>
      </c>
      <c r="E29" s="42">
        <v>2393</v>
      </c>
      <c r="F29" s="5" t="str">
        <f>IF(C29=0,"",INDEX(Nimet!$A$2:$D$251,C29,4))</f>
        <v>Hietikko Pauli, PT Espoo</v>
      </c>
      <c r="G29" s="38" t="s">
        <v>77</v>
      </c>
      <c r="H29" s="23"/>
      <c r="I29" s="23"/>
      <c r="J29" s="25"/>
      <c r="K29" s="3"/>
    </row>
    <row r="30" spans="3:11" ht="14.25" customHeight="1">
      <c r="C30" s="20">
        <v>21</v>
      </c>
      <c r="D30" s="48">
        <v>18</v>
      </c>
      <c r="E30" s="43" t="s">
        <v>163</v>
      </c>
      <c r="F30" s="4" t="str">
        <f>IF(C30=0,"",INDEX(Nimet!$A$2:$D$251,C30,4))</f>
        <v>Oinas Teemu, OPT-86</v>
      </c>
      <c r="G30" s="144" t="s">
        <v>185</v>
      </c>
      <c r="H30" s="39" t="s">
        <v>77</v>
      </c>
      <c r="I30" s="23"/>
      <c r="J30" s="25"/>
      <c r="K30" s="3"/>
    </row>
    <row r="31" spans="3:11" ht="14.25" customHeight="1">
      <c r="C31" s="20">
        <v>4</v>
      </c>
      <c r="D31" s="47">
        <v>19</v>
      </c>
      <c r="E31" s="42" t="s">
        <v>164</v>
      </c>
      <c r="F31" s="5" t="str">
        <f>IF(C31=0,"",INDEX(Nimet!$A$2:$D$251,C31,4))</f>
        <v>Flemming Veikka, KoKa</v>
      </c>
      <c r="G31" s="41" t="s">
        <v>73</v>
      </c>
      <c r="H31" s="145" t="s">
        <v>206</v>
      </c>
      <c r="I31" s="23"/>
      <c r="J31" s="25"/>
      <c r="K31" s="3"/>
    </row>
    <row r="32" spans="3:11" ht="14.25" customHeight="1">
      <c r="C32" s="20">
        <v>22</v>
      </c>
      <c r="D32" s="48">
        <v>20</v>
      </c>
      <c r="E32" s="43" t="s">
        <v>151</v>
      </c>
      <c r="F32" s="4" t="str">
        <f>IF(C32=0,"",INDEX(Nimet!$A$2:$D$251,C32,4))</f>
        <v>Perkkiö Tuomas, OPT-86</v>
      </c>
      <c r="G32" s="36" t="s">
        <v>190</v>
      </c>
      <c r="H32" s="25"/>
      <c r="I32" s="39" t="s">
        <v>51</v>
      </c>
      <c r="J32" s="25"/>
      <c r="K32" s="3"/>
    </row>
    <row r="33" spans="3:11" ht="14.25" customHeight="1">
      <c r="C33" s="20">
        <v>19</v>
      </c>
      <c r="D33" s="47">
        <v>21</v>
      </c>
      <c r="E33" s="42" t="s">
        <v>88</v>
      </c>
      <c r="F33" s="5" t="str">
        <f>IF(C33=0,"",INDEX(Nimet!$A$2:$D$251,C33,4))</f>
        <v>O'Connor Miikka, MBF</v>
      </c>
      <c r="G33" s="38" t="s">
        <v>168</v>
      </c>
      <c r="H33" s="25"/>
      <c r="I33" s="145" t="s">
        <v>213</v>
      </c>
      <c r="J33" s="25"/>
      <c r="K33" s="3"/>
    </row>
    <row r="34" spans="3:11" ht="14.25" customHeight="1">
      <c r="C34" s="20">
        <v>55</v>
      </c>
      <c r="D34" s="48">
        <v>22</v>
      </c>
      <c r="E34" s="43" t="s">
        <v>154</v>
      </c>
      <c r="F34" s="4" t="str">
        <f>IF(C34=0,"",INDEX(Nimet!$A$2:$D$251,C34,4))</f>
        <v>Karjalainen Manu, Wega</v>
      </c>
      <c r="G34" s="144" t="s">
        <v>188</v>
      </c>
      <c r="H34" s="40" t="s">
        <v>51</v>
      </c>
      <c r="I34" s="25"/>
      <c r="J34" s="25"/>
      <c r="K34" s="3"/>
    </row>
    <row r="35" spans="3:11" ht="14.25" customHeight="1">
      <c r="C35" s="20">
        <v>28</v>
      </c>
      <c r="D35" s="47">
        <v>23</v>
      </c>
      <c r="E35" s="42" t="s">
        <v>165</v>
      </c>
      <c r="F35" s="5" t="str">
        <f>IF(C35=0,"",INDEX(Nimet!$A$2:$D$251,C35,4))</f>
        <v>Jokinen Antti, PT 75</v>
      </c>
      <c r="G35" s="41" t="s">
        <v>51</v>
      </c>
      <c r="H35" s="36" t="s">
        <v>207</v>
      </c>
      <c r="I35" s="25"/>
      <c r="J35" s="25"/>
      <c r="K35" s="3"/>
    </row>
    <row r="36" spans="3:11" ht="14.25" customHeight="1">
      <c r="C36" s="20">
        <v>32</v>
      </c>
      <c r="D36" s="48">
        <v>24</v>
      </c>
      <c r="E36" s="43">
        <v>2371</v>
      </c>
      <c r="F36" s="4" t="str">
        <f>IF(C36=0,"",INDEX(Nimet!$A$2:$D$251,C36,4))</f>
        <v>Valasti Pasi, PT 75</v>
      </c>
      <c r="G36" s="36" t="s">
        <v>186</v>
      </c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149" t="s">
        <v>51</v>
      </c>
      <c r="K37" s="3"/>
    </row>
    <row r="38" spans="4:10" ht="14.25" customHeight="1">
      <c r="D38" s="2"/>
      <c r="E38" s="45"/>
      <c r="F38" s="2"/>
      <c r="G38" s="26"/>
      <c r="H38" s="26"/>
      <c r="I38" s="25"/>
      <c r="J38" s="36" t="s">
        <v>220</v>
      </c>
    </row>
    <row r="39" spans="3:10" ht="14.25" customHeight="1">
      <c r="C39" s="20">
        <v>30</v>
      </c>
      <c r="D39" s="47">
        <v>25</v>
      </c>
      <c r="E39" s="42">
        <v>2349</v>
      </c>
      <c r="F39" s="5" t="str">
        <f>IF(C39=0,"",INDEX(Nimet!$A$2:$D$251,C39,4))</f>
        <v>Tennilä Otto, PT 75</v>
      </c>
      <c r="G39" s="38" t="s">
        <v>43</v>
      </c>
      <c r="H39" s="23"/>
      <c r="I39" s="25"/>
      <c r="J39" s="26"/>
    </row>
    <row r="40" spans="3:10" ht="14.25" customHeight="1">
      <c r="C40" s="20">
        <v>11</v>
      </c>
      <c r="D40" s="48">
        <v>26</v>
      </c>
      <c r="E40" s="43" t="s">
        <v>166</v>
      </c>
      <c r="F40" s="4" t="str">
        <f>IF(C40=0,"",INDEX(Nimet!$A$2:$D$251,C40,4))</f>
        <v>Ikonen Lari, LPTS</v>
      </c>
      <c r="G40" s="144" t="s">
        <v>189</v>
      </c>
      <c r="H40" s="39" t="s">
        <v>43</v>
      </c>
      <c r="I40" s="25"/>
      <c r="J40" s="26"/>
    </row>
    <row r="41" spans="3:10" ht="14.25" customHeight="1">
      <c r="C41" s="20">
        <v>50</v>
      </c>
      <c r="D41" s="47">
        <v>27</v>
      </c>
      <c r="E41" s="42" t="s">
        <v>156</v>
      </c>
      <c r="F41" s="5" t="str">
        <f>IF(C41=0,"",INDEX(Nimet!$A$2:$D$251,C41,4))</f>
        <v>Myllärinen Markus, TuKa</v>
      </c>
      <c r="G41" s="41" t="s">
        <v>74</v>
      </c>
      <c r="H41" s="145" t="s">
        <v>209</v>
      </c>
      <c r="I41" s="25"/>
      <c r="J41" s="26"/>
    </row>
    <row r="42" spans="3:10" ht="14.25" customHeight="1">
      <c r="C42" s="20">
        <v>36</v>
      </c>
      <c r="D42" s="48">
        <v>28</v>
      </c>
      <c r="E42" s="43" t="s">
        <v>148</v>
      </c>
      <c r="F42" s="4" t="str">
        <f>IF(C42=0,"",INDEX(Nimet!$A$2:$D$251,C42,4))</f>
        <v>Jormanainen Jani, PT Espoo</v>
      </c>
      <c r="G42" s="36" t="s">
        <v>187</v>
      </c>
      <c r="H42" s="25"/>
      <c r="I42" s="40" t="s">
        <v>43</v>
      </c>
      <c r="J42" s="26"/>
    </row>
    <row r="43" spans="3:10" ht="14.25" customHeight="1">
      <c r="C43" s="20">
        <v>25</v>
      </c>
      <c r="D43" s="47">
        <v>29</v>
      </c>
      <c r="E43" s="42" t="s">
        <v>152</v>
      </c>
      <c r="F43" s="5" t="str">
        <f>IF(C43=0,"",INDEX(Nimet!$A$2:$D$251,C43,4))</f>
        <v>Ågren Pekka, OPT-86</v>
      </c>
      <c r="G43" s="38" t="s">
        <v>95</v>
      </c>
      <c r="H43" s="25"/>
      <c r="I43" s="36" t="s">
        <v>212</v>
      </c>
      <c r="J43" s="26"/>
    </row>
    <row r="44" spans="3:10" ht="14.25" customHeight="1">
      <c r="C44" s="20">
        <v>5</v>
      </c>
      <c r="D44" s="48">
        <v>30</v>
      </c>
      <c r="E44" s="43" t="s">
        <v>87</v>
      </c>
      <c r="F44" s="4" t="str">
        <f>IF(C44=0,"",INDEX(Nimet!$A$2:$D$251,C44,4))</f>
        <v>Naumi Alex, KoKa</v>
      </c>
      <c r="G44" s="144" t="s">
        <v>191</v>
      </c>
      <c r="H44" s="40" t="s">
        <v>54</v>
      </c>
      <c r="I44" s="23"/>
      <c r="J44" s="26"/>
    </row>
    <row r="45" spans="3:10" ht="14.25" customHeight="1">
      <c r="C45" s="20">
        <v>45</v>
      </c>
      <c r="D45" s="47">
        <v>31</v>
      </c>
      <c r="E45" s="42" t="s">
        <v>167</v>
      </c>
      <c r="F45" s="5" t="str">
        <f>IF(C45=0,"",INDEX(Nimet!$A$2:$D$251,C45,4))</f>
        <v>Mäkelä Jussi, TIP-70</v>
      </c>
      <c r="G45" s="41" t="s">
        <v>54</v>
      </c>
      <c r="H45" s="36" t="s">
        <v>203</v>
      </c>
      <c r="I45" s="23"/>
      <c r="J45" s="26"/>
    </row>
    <row r="46" spans="3:10" ht="14.25" customHeight="1">
      <c r="C46" s="20">
        <v>46</v>
      </c>
      <c r="D46" s="48">
        <v>32</v>
      </c>
      <c r="E46" s="43">
        <v>2447</v>
      </c>
      <c r="F46" s="4" t="str">
        <f>IF(C46=0,"",INDEX(Nimet!$A$2:$D$251,C46,4))</f>
        <v>Räsänen Mika, TIP-70</v>
      </c>
      <c r="G46" s="36" t="s">
        <v>184</v>
      </c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sheetProtection/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9"/>
  <sheetViews>
    <sheetView showGridLines="0" zoomScale="75" zoomScaleNormal="75" zoomScalePageLayoutView="0" workbookViewId="0" topLeftCell="A1">
      <selection activeCell="E28" sqref="E28"/>
    </sheetView>
  </sheetViews>
  <sheetFormatPr defaultColWidth="9.140625" defaultRowHeight="14.25" customHeight="1" outlineLevelRow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38" width="14.421875" style="1" customWidth="1"/>
    <col min="39" max="39" width="3.28125" style="1" customWidth="1"/>
    <col min="40" max="40" width="14.421875" style="1" customWidth="1"/>
    <col min="41" max="16384" width="9.140625" style="1" customWidth="1"/>
  </cols>
  <sheetData>
    <row r="1" spans="3:35" ht="20.25">
      <c r="C1" s="8" t="s">
        <v>36</v>
      </c>
      <c r="AE1" s="19" t="s">
        <v>28</v>
      </c>
      <c r="AF1" s="19"/>
      <c r="AG1" s="19"/>
      <c r="AH1" s="19"/>
      <c r="AI1" s="19"/>
    </row>
    <row r="2" spans="3:38" ht="18">
      <c r="C2" s="10" t="s">
        <v>26</v>
      </c>
      <c r="AE2" s="1" t="s">
        <v>3</v>
      </c>
      <c r="AJ2" s="27" t="s">
        <v>4</v>
      </c>
      <c r="AK2" s="27" t="s">
        <v>5</v>
      </c>
      <c r="AL2" s="27" t="s">
        <v>6</v>
      </c>
    </row>
    <row r="3" spans="3:38" ht="15" customHeight="1">
      <c r="C3" s="9"/>
      <c r="AE3" s="1" t="s">
        <v>7</v>
      </c>
      <c r="AJ3" s="27" t="s">
        <v>8</v>
      </c>
      <c r="AK3" s="27" t="s">
        <v>9</v>
      </c>
      <c r="AL3" s="27" t="s">
        <v>10</v>
      </c>
    </row>
    <row r="4" spans="3:38" ht="15" customHeight="1">
      <c r="C4" s="9"/>
      <c r="AE4" s="1" t="s">
        <v>11</v>
      </c>
      <c r="AJ4" s="27" t="s">
        <v>12</v>
      </c>
      <c r="AK4" s="27" t="s">
        <v>13</v>
      </c>
      <c r="AL4" s="27" t="s">
        <v>14</v>
      </c>
    </row>
    <row r="5" spans="3:38" ht="15" customHeight="1">
      <c r="C5" s="9"/>
      <c r="AE5" s="1" t="s">
        <v>15</v>
      </c>
      <c r="AJ5" s="27" t="s">
        <v>16</v>
      </c>
      <c r="AK5" s="27" t="s">
        <v>17</v>
      </c>
      <c r="AL5" s="27" t="s">
        <v>18</v>
      </c>
    </row>
    <row r="6" spans="3:38" ht="15" customHeight="1">
      <c r="C6" s="9"/>
      <c r="AE6" s="1" t="s">
        <v>19</v>
      </c>
      <c r="AJ6" s="27" t="s">
        <v>20</v>
      </c>
      <c r="AK6" s="27" t="s">
        <v>21</v>
      </c>
      <c r="AL6" s="27" t="s">
        <v>22</v>
      </c>
    </row>
    <row r="7" ht="15" customHeight="1">
      <c r="C7" s="9"/>
    </row>
    <row r="8" spans="3:5" ht="14.25" customHeight="1">
      <c r="C8" s="93" t="s">
        <v>33</v>
      </c>
      <c r="D8" s="30"/>
      <c r="E8" s="30"/>
    </row>
    <row r="9" spans="3:38" ht="14.25" customHeight="1">
      <c r="C9" s="12"/>
      <c r="D9" s="13"/>
      <c r="E9" s="14"/>
      <c r="F9" s="160">
        <v>1</v>
      </c>
      <c r="G9" s="161"/>
      <c r="H9" s="161"/>
      <c r="I9" s="161"/>
      <c r="J9" s="162"/>
      <c r="K9" s="160">
        <v>2</v>
      </c>
      <c r="L9" s="163"/>
      <c r="M9" s="163"/>
      <c r="N9" s="163"/>
      <c r="O9" s="164"/>
      <c r="P9" s="160">
        <v>3</v>
      </c>
      <c r="Q9" s="163"/>
      <c r="R9" s="163"/>
      <c r="S9" s="163"/>
      <c r="T9" s="164"/>
      <c r="U9" s="160">
        <v>4</v>
      </c>
      <c r="V9" s="163"/>
      <c r="W9" s="163"/>
      <c r="X9" s="163"/>
      <c r="Y9" s="164"/>
      <c r="Z9" s="160">
        <v>5</v>
      </c>
      <c r="AA9" s="163"/>
      <c r="AB9" s="163"/>
      <c r="AC9" s="163"/>
      <c r="AD9" s="164"/>
      <c r="AE9" s="160">
        <v>6</v>
      </c>
      <c r="AF9" s="163"/>
      <c r="AG9" s="163"/>
      <c r="AH9" s="163"/>
      <c r="AI9" s="164"/>
      <c r="AJ9" s="28" t="s">
        <v>0</v>
      </c>
      <c r="AK9" s="28" t="s">
        <v>1</v>
      </c>
      <c r="AL9" s="28" t="s">
        <v>2</v>
      </c>
    </row>
    <row r="10" spans="2:38" ht="14.25" customHeight="1">
      <c r="B10" s="20"/>
      <c r="C10" s="29">
        <v>1</v>
      </c>
      <c r="D10" s="35"/>
      <c r="E10" s="14">
        <f>IF(B10=0,"",INDEX(Nimet!$A$2:$D$251,B10,4))</f>
      </c>
      <c r="F10" s="154"/>
      <c r="G10" s="155"/>
      <c r="H10" s="155"/>
      <c r="I10" s="155"/>
      <c r="J10" s="156"/>
      <c r="K10" s="157" t="str">
        <f>CONCATENATE(AC34,"-",AE34)</f>
        <v>0-0</v>
      </c>
      <c r="L10" s="158"/>
      <c r="M10" s="158"/>
      <c r="N10" s="158"/>
      <c r="O10" s="159"/>
      <c r="P10" s="157" t="str">
        <f>CONCATENATE(AC26,"-",AE26)</f>
        <v>0-0</v>
      </c>
      <c r="Q10" s="158"/>
      <c r="R10" s="158"/>
      <c r="S10" s="158"/>
      <c r="T10" s="159"/>
      <c r="U10" s="157" t="str">
        <f>CONCATENATE(AC22,"-",AE22)</f>
        <v>0-0</v>
      </c>
      <c r="V10" s="158"/>
      <c r="W10" s="158"/>
      <c r="X10" s="158"/>
      <c r="Y10" s="159"/>
      <c r="Z10" s="157" t="str">
        <f>CONCATENATE(AC18,"-",AE18)</f>
        <v>0-0</v>
      </c>
      <c r="AA10" s="158"/>
      <c r="AB10" s="158"/>
      <c r="AC10" s="158"/>
      <c r="AD10" s="159"/>
      <c r="AE10" s="157" t="str">
        <f>CONCATENATE(AC30,"-",AE30)</f>
        <v>0-0</v>
      </c>
      <c r="AF10" s="158"/>
      <c r="AG10" s="158"/>
      <c r="AH10" s="158"/>
      <c r="AI10" s="159"/>
      <c r="AJ10" s="28" t="str">
        <f>CONCATENATE(AG18+AG22+AG26+AG30+AG34,"-",AI18+AI22+AI26+AI30+AI34)</f>
        <v>0-0</v>
      </c>
      <c r="AK10" s="28" t="str">
        <f>CONCATENATE(AC18+AC22+AC26+AC30+AC34,"-",AE18+AE22+AE26+AE30+AE34)</f>
        <v>0-0</v>
      </c>
      <c r="AL10" s="68"/>
    </row>
    <row r="11" spans="2:38" ht="14.25" customHeight="1">
      <c r="B11" s="20"/>
      <c r="C11" s="29">
        <v>2</v>
      </c>
      <c r="D11" s="35"/>
      <c r="E11" s="14">
        <f>IF(B11=0,"",INDEX(Nimet!$A$2:$D$251,B11,4))</f>
      </c>
      <c r="F11" s="157" t="str">
        <f>CONCATENATE(AE34,"-",AC34)</f>
        <v>0-0</v>
      </c>
      <c r="G11" s="158"/>
      <c r="H11" s="158"/>
      <c r="I11" s="158"/>
      <c r="J11" s="159"/>
      <c r="K11" s="154"/>
      <c r="L11" s="155"/>
      <c r="M11" s="155"/>
      <c r="N11" s="155"/>
      <c r="O11" s="156"/>
      <c r="P11" s="157" t="str">
        <f>CONCATENATE(AC31,"-",AE31)</f>
        <v>0-0</v>
      </c>
      <c r="Q11" s="158"/>
      <c r="R11" s="158"/>
      <c r="S11" s="158"/>
      <c r="T11" s="159"/>
      <c r="U11" s="157" t="str">
        <f>CONCATENATE(AC19,"-",AE19)</f>
        <v>0-0</v>
      </c>
      <c r="V11" s="158"/>
      <c r="W11" s="158"/>
      <c r="X11" s="158"/>
      <c r="Y11" s="159"/>
      <c r="Z11" s="157" t="str">
        <f>CONCATENATE(AC27,"-",AE27)</f>
        <v>0-0</v>
      </c>
      <c r="AA11" s="158"/>
      <c r="AB11" s="158"/>
      <c r="AC11" s="158"/>
      <c r="AD11" s="159"/>
      <c r="AE11" s="157" t="str">
        <f>CONCATENATE(AC23,"-",AE23)</f>
        <v>0-0</v>
      </c>
      <c r="AF11" s="161"/>
      <c r="AG11" s="161"/>
      <c r="AH11" s="161"/>
      <c r="AI11" s="162"/>
      <c r="AJ11" s="11" t="str">
        <f>CONCATENATE(AG19+AG23+AG27+AG31+AI34,"-",AI19+AI23+AI27+AI31+AG34)</f>
        <v>0-0</v>
      </c>
      <c r="AK11" s="28" t="str">
        <f>CONCATENATE(AC19+AC23+AC27+AC31+AE34,"-",AE19+AE23+AE27+AE31+AC34)</f>
        <v>0-0</v>
      </c>
      <c r="AL11" s="68"/>
    </row>
    <row r="12" spans="2:38" ht="14.25" customHeight="1">
      <c r="B12" s="20"/>
      <c r="C12" s="29">
        <v>3</v>
      </c>
      <c r="D12" s="35"/>
      <c r="E12" s="14">
        <f>IF(B12=0,"",INDEX(Nimet!$A$2:$D$251,B12,4))</f>
      </c>
      <c r="F12" s="157" t="str">
        <f>CONCATENATE(AE26,"-",AC26)</f>
        <v>0-0</v>
      </c>
      <c r="G12" s="158"/>
      <c r="H12" s="158"/>
      <c r="I12" s="158"/>
      <c r="J12" s="159"/>
      <c r="K12" s="157" t="str">
        <f>CONCATENATE(AE31,"-",AC31)</f>
        <v>0-0</v>
      </c>
      <c r="L12" s="158"/>
      <c r="M12" s="158"/>
      <c r="N12" s="158"/>
      <c r="O12" s="159"/>
      <c r="P12" s="154"/>
      <c r="Q12" s="155"/>
      <c r="R12" s="155"/>
      <c r="S12" s="155"/>
      <c r="T12" s="156"/>
      <c r="U12" s="157" t="str">
        <f>CONCATENATE(AC35,"-",AE35)</f>
        <v>0-0</v>
      </c>
      <c r="V12" s="158"/>
      <c r="W12" s="158"/>
      <c r="X12" s="158"/>
      <c r="Y12" s="159"/>
      <c r="Z12" s="157" t="str">
        <f>CONCATENATE(AC24,"-",AE24)</f>
        <v>0-0</v>
      </c>
      <c r="AA12" s="158"/>
      <c r="AB12" s="158"/>
      <c r="AC12" s="158"/>
      <c r="AD12" s="159"/>
      <c r="AE12" s="157" t="str">
        <f>CONCATENATE(AC20,"-",AE20)</f>
        <v>0-0</v>
      </c>
      <c r="AF12" s="158"/>
      <c r="AG12" s="158"/>
      <c r="AH12" s="158"/>
      <c r="AI12" s="159"/>
      <c r="AJ12" s="28" t="str">
        <f>CONCATENATE(AG20+AG24+AI26+AI31+AG35,"-",AI20+AI24+AG26+AG31+AI35)</f>
        <v>0-0</v>
      </c>
      <c r="AK12" s="28" t="str">
        <f>CONCATENATE(AC20+AC24+AE26+AE31+AC35,"-",AE20+AE24+AC26+AC31+AE35)</f>
        <v>0-0</v>
      </c>
      <c r="AL12" s="68"/>
    </row>
    <row r="13" spans="2:38" ht="14.25" customHeight="1">
      <c r="B13" s="20"/>
      <c r="C13" s="29">
        <v>4</v>
      </c>
      <c r="D13" s="35"/>
      <c r="E13" s="14">
        <f>IF(B13=0,"",INDEX(Nimet!$A$2:$D$251,B13,4))</f>
      </c>
      <c r="F13" s="157" t="str">
        <f>CONCATENATE(AE22,"-",AC22)</f>
        <v>0-0</v>
      </c>
      <c r="G13" s="158"/>
      <c r="H13" s="158"/>
      <c r="I13" s="158"/>
      <c r="J13" s="159"/>
      <c r="K13" s="157" t="str">
        <f>CONCATENATE(AE19,"-",AC19)</f>
        <v>0-0</v>
      </c>
      <c r="L13" s="158"/>
      <c r="M13" s="158"/>
      <c r="N13" s="158"/>
      <c r="O13" s="159"/>
      <c r="P13" s="157" t="str">
        <f>CONCATENATE(AE35,"-",AC35)</f>
        <v>0-0</v>
      </c>
      <c r="Q13" s="158"/>
      <c r="R13" s="158"/>
      <c r="S13" s="158"/>
      <c r="T13" s="159"/>
      <c r="U13" s="154"/>
      <c r="V13" s="155"/>
      <c r="W13" s="155"/>
      <c r="X13" s="155"/>
      <c r="Y13" s="156"/>
      <c r="Z13" s="157" t="str">
        <f>CONCATENATE(AC32,"-",AE32)</f>
        <v>0-0</v>
      </c>
      <c r="AA13" s="158"/>
      <c r="AB13" s="158"/>
      <c r="AC13" s="158"/>
      <c r="AD13" s="159"/>
      <c r="AE13" s="157" t="str">
        <f>CONCATENATE(AC28,"-",AE28)</f>
        <v>0-0</v>
      </c>
      <c r="AF13" s="158"/>
      <c r="AG13" s="158"/>
      <c r="AH13" s="158"/>
      <c r="AI13" s="159"/>
      <c r="AJ13" s="28" t="str">
        <f>CONCATENATE(AI19+AI22+AG28+AG32+AI35,"-",AG19+AG22+AI28+AI32+AG35)</f>
        <v>0-0</v>
      </c>
      <c r="AK13" s="28" t="str">
        <f>CONCATENATE(AE19+AE22+AC28+AC32+AE35,"-",AC19+AC22+AE28+AE32+AC35)</f>
        <v>0-0</v>
      </c>
      <c r="AL13" s="68"/>
    </row>
    <row r="14" spans="2:38" ht="14.25" customHeight="1">
      <c r="B14" s="20"/>
      <c r="C14" s="29">
        <v>5</v>
      </c>
      <c r="D14" s="35"/>
      <c r="E14" s="14">
        <f>IF(B14=0,"",INDEX(Nimet!$A$2:$D$251,B14,4))</f>
      </c>
      <c r="F14" s="157" t="str">
        <f>CONCATENATE(AE18,"-",AC18)</f>
        <v>0-0</v>
      </c>
      <c r="G14" s="158"/>
      <c r="H14" s="158"/>
      <c r="I14" s="158"/>
      <c r="J14" s="159"/>
      <c r="K14" s="157" t="str">
        <f>CONCATENATE(AE27,"-",AC27)</f>
        <v>0-0</v>
      </c>
      <c r="L14" s="158"/>
      <c r="M14" s="158"/>
      <c r="N14" s="158"/>
      <c r="O14" s="159"/>
      <c r="P14" s="157" t="str">
        <f>CONCATENATE(AE24,"-",AC24)</f>
        <v>0-0</v>
      </c>
      <c r="Q14" s="158"/>
      <c r="R14" s="158"/>
      <c r="S14" s="158"/>
      <c r="T14" s="159"/>
      <c r="U14" s="157" t="str">
        <f>CONCATENATE(AE32,"-",AC32)</f>
        <v>0-0</v>
      </c>
      <c r="V14" s="158"/>
      <c r="W14" s="158"/>
      <c r="X14" s="158"/>
      <c r="Y14" s="159"/>
      <c r="Z14" s="154"/>
      <c r="AA14" s="155"/>
      <c r="AB14" s="155"/>
      <c r="AC14" s="155"/>
      <c r="AD14" s="156"/>
      <c r="AE14" s="157" t="str">
        <f>CONCATENATE(AC36,"-",AE36)</f>
        <v>0-0</v>
      </c>
      <c r="AF14" s="158"/>
      <c r="AG14" s="158"/>
      <c r="AH14" s="158"/>
      <c r="AI14" s="159"/>
      <c r="AJ14" s="28" t="str">
        <f>CONCATENATE(AI18+AI24+AI27+AI32+AG36,"-",AG18+AG24+AG27+AG32+AI36)</f>
        <v>0-0</v>
      </c>
      <c r="AK14" s="28" t="str">
        <f>CONCATENATE(AE18+AE24+AE27+AE32+AC36,"-",AC18+AC24+AC27+AC32+AE36)</f>
        <v>0-0</v>
      </c>
      <c r="AL14" s="68"/>
    </row>
    <row r="15" spans="2:38" ht="14.25" customHeight="1">
      <c r="B15" s="20"/>
      <c r="C15" s="29">
        <v>6</v>
      </c>
      <c r="D15" s="35"/>
      <c r="E15" s="14">
        <f>IF(B15=0,"",INDEX(Nimet!$A$2:$D$251,B15,4))</f>
      </c>
      <c r="F15" s="157" t="str">
        <f>CONCATENATE(AE30,"-",AC30)</f>
        <v>0-0</v>
      </c>
      <c r="G15" s="158"/>
      <c r="H15" s="158"/>
      <c r="I15" s="158"/>
      <c r="J15" s="159"/>
      <c r="K15" s="157" t="str">
        <f>CONCATENATE(AE23,"-",AC23)</f>
        <v>0-0</v>
      </c>
      <c r="L15" s="158"/>
      <c r="M15" s="158"/>
      <c r="N15" s="158"/>
      <c r="O15" s="159"/>
      <c r="P15" s="157" t="str">
        <f>CONCATENATE(AE20,"-",AC20)</f>
        <v>0-0</v>
      </c>
      <c r="Q15" s="158"/>
      <c r="R15" s="158"/>
      <c r="S15" s="158"/>
      <c r="T15" s="159"/>
      <c r="U15" s="157" t="str">
        <f>CONCATENATE(AE28,"-",AC28)</f>
        <v>0-0</v>
      </c>
      <c r="V15" s="158"/>
      <c r="W15" s="158"/>
      <c r="X15" s="158"/>
      <c r="Y15" s="159"/>
      <c r="Z15" s="157" t="str">
        <f>CONCATENATE(AE36,"-",AC36)</f>
        <v>0-0</v>
      </c>
      <c r="AA15" s="158"/>
      <c r="AB15" s="158"/>
      <c r="AC15" s="158"/>
      <c r="AD15" s="159"/>
      <c r="AE15" s="154"/>
      <c r="AF15" s="155"/>
      <c r="AG15" s="155"/>
      <c r="AH15" s="155"/>
      <c r="AI15" s="156"/>
      <c r="AJ15" s="28" t="str">
        <f>CONCATENATE(AI20+AI23+AI28+AI30+AI36,"-",AG20+AG23+AG28+AG30+AG36)</f>
        <v>0-0</v>
      </c>
      <c r="AK15" s="28" t="str">
        <f>CONCATENATE(AE20+AE23+AE28+AE30+AE36,"-",AC20+AC23+AC28+AC30+AC36)</f>
        <v>0-0</v>
      </c>
      <c r="AL15" s="68"/>
    </row>
    <row r="16" spans="2:39" ht="14.25" customHeight="1">
      <c r="B16" s="16"/>
      <c r="C16" s="3"/>
      <c r="D16" s="3"/>
      <c r="E16" s="94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89"/>
      <c r="AK16" s="95"/>
      <c r="AL16" s="95"/>
      <c r="AM16" s="6"/>
    </row>
    <row r="17" spans="3:38" ht="14.25" customHeight="1" outlineLevel="1">
      <c r="C17" s="19" t="s">
        <v>28</v>
      </c>
      <c r="E17" s="78"/>
      <c r="F17" s="78"/>
      <c r="G17" s="78"/>
      <c r="H17" s="96"/>
      <c r="I17" s="97">
        <v>1</v>
      </c>
      <c r="J17" s="98"/>
      <c r="K17" s="99"/>
      <c r="L17" s="100"/>
      <c r="M17" s="101">
        <v>2</v>
      </c>
      <c r="N17" s="102"/>
      <c r="O17" s="99"/>
      <c r="P17" s="100"/>
      <c r="Q17" s="101">
        <v>3</v>
      </c>
      <c r="R17" s="103"/>
      <c r="S17" s="78"/>
      <c r="T17" s="104"/>
      <c r="U17" s="105">
        <v>4</v>
      </c>
      <c r="V17" s="103"/>
      <c r="W17" s="78"/>
      <c r="X17" s="104"/>
      <c r="Y17" s="105">
        <v>5</v>
      </c>
      <c r="Z17" s="103"/>
      <c r="AA17" s="94"/>
      <c r="AB17" s="94"/>
      <c r="AC17" s="104"/>
      <c r="AD17" s="106" t="s">
        <v>34</v>
      </c>
      <c r="AE17" s="103"/>
      <c r="AF17" s="99"/>
      <c r="AG17" s="100"/>
      <c r="AH17" s="107" t="s">
        <v>35</v>
      </c>
      <c r="AI17" s="108"/>
      <c r="AJ17" s="78"/>
      <c r="AK17" s="78"/>
      <c r="AL17" s="109"/>
    </row>
    <row r="18" spans="1:41" ht="14.25" customHeight="1" outlineLevel="1">
      <c r="A18" s="15" t="s">
        <v>4</v>
      </c>
      <c r="C18" s="1" t="str">
        <f>CONCATENATE(E10,"  -  ",E14)</f>
        <v>  -  </v>
      </c>
      <c r="E18" s="78"/>
      <c r="F18" s="78"/>
      <c r="G18" s="78"/>
      <c r="H18" s="91"/>
      <c r="I18" s="79" t="s">
        <v>27</v>
      </c>
      <c r="J18" s="92"/>
      <c r="K18" s="70"/>
      <c r="L18" s="63"/>
      <c r="M18" s="69" t="s">
        <v>27</v>
      </c>
      <c r="N18" s="64"/>
      <c r="O18" s="70"/>
      <c r="P18" s="63"/>
      <c r="Q18" s="69" t="s">
        <v>27</v>
      </c>
      <c r="R18" s="64"/>
      <c r="S18" s="71"/>
      <c r="T18" s="63"/>
      <c r="U18" s="69" t="s">
        <v>27</v>
      </c>
      <c r="V18" s="64"/>
      <c r="W18" s="71"/>
      <c r="X18" s="63"/>
      <c r="Y18" s="69" t="s">
        <v>27</v>
      </c>
      <c r="Z18" s="64"/>
      <c r="AA18" s="70"/>
      <c r="AB18" s="70"/>
      <c r="AC18" s="72">
        <f>IF($H18-$J18&gt;0,1,0)+IF($L18-$N18&gt;0,1,0)+IF($P18-$R18&gt;0,1,0)+IF($T18-$V18&gt;0,1,0)+IF($X18-$Z18&gt;0,1,0)</f>
        <v>0</v>
      </c>
      <c r="AD18" s="73" t="s">
        <v>27</v>
      </c>
      <c r="AE18" s="74">
        <f>IF($H18-$J18&lt;0,1,0)+IF($L18-$N18&lt;0,1,0)+IF($P18-$R18&lt;0,1,0)+IF($T18-$V18&lt;0,1,0)+IF($X18-$Z18&lt;0,1,0)</f>
        <v>0</v>
      </c>
      <c r="AF18" s="75"/>
      <c r="AG18" s="76">
        <f>IF($AC18-$AE18&gt;0,1,0)</f>
        <v>0</v>
      </c>
      <c r="AH18" s="65" t="s">
        <v>27</v>
      </c>
      <c r="AI18" s="77">
        <f>IF($AC18-$AE18&lt;0,1,0)</f>
        <v>0</v>
      </c>
      <c r="AJ18" s="78"/>
      <c r="AK18" s="78"/>
      <c r="AL18" s="78"/>
      <c r="AN18" s="7"/>
      <c r="AO18" s="18"/>
    </row>
    <row r="19" spans="1:41" ht="14.25" customHeight="1" outlineLevel="1">
      <c r="A19" s="15" t="s">
        <v>5</v>
      </c>
      <c r="C19" s="1" t="str">
        <f>CONCATENATE(E11,"  -  ",E13)</f>
        <v>  -  </v>
      </c>
      <c r="E19" s="78"/>
      <c r="F19" s="78"/>
      <c r="G19" s="78"/>
      <c r="H19" s="91"/>
      <c r="I19" s="79" t="s">
        <v>27</v>
      </c>
      <c r="J19" s="92"/>
      <c r="K19" s="70"/>
      <c r="L19" s="63"/>
      <c r="M19" s="69" t="s">
        <v>27</v>
      </c>
      <c r="N19" s="64"/>
      <c r="O19" s="70"/>
      <c r="P19" s="63"/>
      <c r="Q19" s="69" t="s">
        <v>27</v>
      </c>
      <c r="R19" s="64"/>
      <c r="S19" s="71"/>
      <c r="T19" s="63"/>
      <c r="U19" s="69" t="s">
        <v>27</v>
      </c>
      <c r="V19" s="64"/>
      <c r="W19" s="71"/>
      <c r="X19" s="63"/>
      <c r="Y19" s="69" t="s">
        <v>27</v>
      </c>
      <c r="Z19" s="64"/>
      <c r="AA19" s="70"/>
      <c r="AB19" s="70"/>
      <c r="AC19" s="72">
        <f>IF($H19-$J19&gt;0,1,0)+IF($L19-$N19&gt;0,1,0)+IF($P19-$R19&gt;0,1,0)+IF($T19-$V19&gt;0,1,0)+IF($X19-$Z19&gt;0,1,0)</f>
        <v>0</v>
      </c>
      <c r="AD19" s="73" t="s">
        <v>27</v>
      </c>
      <c r="AE19" s="74">
        <f>IF($H19-$J19&lt;0,1,0)+IF($L19-$N19&lt;0,1,0)+IF($P19-$R19&lt;0,1,0)+IF($T19-$V19&lt;0,1,0)+IF($X19-$Z19&lt;0,1,0)</f>
        <v>0</v>
      </c>
      <c r="AF19" s="75"/>
      <c r="AG19" s="76">
        <f>IF($AC19-$AE19&gt;0,1,0)</f>
        <v>0</v>
      </c>
      <c r="AH19" s="65" t="s">
        <v>27</v>
      </c>
      <c r="AI19" s="77">
        <f>IF($AC19-$AE19&lt;0,1,0)</f>
        <v>0</v>
      </c>
      <c r="AJ19" s="78"/>
      <c r="AK19" s="78"/>
      <c r="AL19" s="78"/>
      <c r="AN19" s="7"/>
      <c r="AO19" s="18"/>
    </row>
    <row r="20" spans="1:41" ht="14.25" customHeight="1" outlineLevel="1">
      <c r="A20" s="15" t="s">
        <v>6</v>
      </c>
      <c r="C20" s="1" t="str">
        <f>CONCATENATE(E12,"  -  ",E15)</f>
        <v>  -  </v>
      </c>
      <c r="E20" s="78"/>
      <c r="F20" s="78"/>
      <c r="G20" s="78"/>
      <c r="H20" s="91"/>
      <c r="I20" s="79" t="s">
        <v>27</v>
      </c>
      <c r="J20" s="92"/>
      <c r="K20" s="70"/>
      <c r="L20" s="63"/>
      <c r="M20" s="69" t="s">
        <v>27</v>
      </c>
      <c r="N20" s="64"/>
      <c r="O20" s="70"/>
      <c r="P20" s="63"/>
      <c r="Q20" s="69" t="s">
        <v>27</v>
      </c>
      <c r="R20" s="64"/>
      <c r="S20" s="71"/>
      <c r="T20" s="63"/>
      <c r="U20" s="69" t="s">
        <v>27</v>
      </c>
      <c r="V20" s="64"/>
      <c r="W20" s="71"/>
      <c r="X20" s="63"/>
      <c r="Y20" s="69" t="s">
        <v>27</v>
      </c>
      <c r="Z20" s="64"/>
      <c r="AA20" s="70"/>
      <c r="AB20" s="70"/>
      <c r="AC20" s="72">
        <f>IF($H20-$J20&gt;0,1,0)+IF($L20-$N20&gt;0,1,0)+IF($P20-$R20&gt;0,1,0)+IF($T20-$V20&gt;0,1,0)+IF($X20-$Z20&gt;0,1,0)</f>
        <v>0</v>
      </c>
      <c r="AD20" s="73" t="s">
        <v>27</v>
      </c>
      <c r="AE20" s="74">
        <f>IF($H20-$J20&lt;0,1,0)+IF($L20-$N20&lt;0,1,0)+IF($P20-$R20&lt;0,1,0)+IF($T20-$V20&lt;0,1,0)+IF($X20-$Z20&lt;0,1,0)</f>
        <v>0</v>
      </c>
      <c r="AF20" s="75"/>
      <c r="AG20" s="76">
        <f>IF($AC20-$AE20&gt;0,1,0)</f>
        <v>0</v>
      </c>
      <c r="AH20" s="65" t="s">
        <v>27</v>
      </c>
      <c r="AI20" s="77">
        <f>IF($AC20-$AE20&lt;0,1,0)</f>
        <v>0</v>
      </c>
      <c r="AJ20" s="78"/>
      <c r="AK20" s="78"/>
      <c r="AL20" s="78"/>
      <c r="AN20" s="7"/>
      <c r="AO20" s="18"/>
    </row>
    <row r="21" spans="1:41" ht="14.25" customHeight="1" outlineLevel="1">
      <c r="A21" s="15"/>
      <c r="E21" s="78"/>
      <c r="F21" s="78"/>
      <c r="G21" s="78"/>
      <c r="H21" s="80"/>
      <c r="I21" s="81"/>
      <c r="J21" s="82"/>
      <c r="K21" s="70"/>
      <c r="L21" s="80"/>
      <c r="M21" s="81"/>
      <c r="N21" s="82"/>
      <c r="O21" s="70"/>
      <c r="P21" s="80"/>
      <c r="Q21" s="81"/>
      <c r="R21" s="82"/>
      <c r="S21" s="71"/>
      <c r="T21" s="80"/>
      <c r="U21" s="81"/>
      <c r="V21" s="82"/>
      <c r="W21" s="71"/>
      <c r="X21" s="80"/>
      <c r="Y21" s="81"/>
      <c r="Z21" s="82"/>
      <c r="AA21" s="70"/>
      <c r="AB21" s="70"/>
      <c r="AC21" s="72"/>
      <c r="AD21" s="73"/>
      <c r="AE21" s="74"/>
      <c r="AF21" s="75"/>
      <c r="AG21" s="76"/>
      <c r="AH21" s="66"/>
      <c r="AI21" s="77"/>
      <c r="AJ21" s="78"/>
      <c r="AK21" s="78"/>
      <c r="AL21" s="78"/>
      <c r="AO21" s="18"/>
    </row>
    <row r="22" spans="1:41" ht="14.25" customHeight="1" outlineLevel="1">
      <c r="A22" s="15" t="s">
        <v>8</v>
      </c>
      <c r="C22" s="1" t="str">
        <f>CONCATENATE(E10,"  -  ",E13)</f>
        <v>  -  </v>
      </c>
      <c r="E22" s="78"/>
      <c r="F22" s="78"/>
      <c r="G22" s="78"/>
      <c r="H22" s="63"/>
      <c r="I22" s="69" t="s">
        <v>27</v>
      </c>
      <c r="J22" s="64"/>
      <c r="K22" s="70"/>
      <c r="L22" s="63"/>
      <c r="M22" s="69" t="s">
        <v>27</v>
      </c>
      <c r="N22" s="64"/>
      <c r="O22" s="70"/>
      <c r="P22" s="63"/>
      <c r="Q22" s="69" t="s">
        <v>27</v>
      </c>
      <c r="R22" s="64"/>
      <c r="S22" s="71"/>
      <c r="T22" s="63"/>
      <c r="U22" s="69" t="s">
        <v>27</v>
      </c>
      <c r="V22" s="64"/>
      <c r="W22" s="71"/>
      <c r="X22" s="63"/>
      <c r="Y22" s="69" t="s">
        <v>27</v>
      </c>
      <c r="Z22" s="64"/>
      <c r="AA22" s="70"/>
      <c r="AB22" s="70"/>
      <c r="AC22" s="72">
        <f>IF($H22-$J22&gt;0,1,0)+IF($L22-$N22&gt;0,1,0)+IF($P22-$R22&gt;0,1,0)+IF($T22-$V22&gt;0,1,0)+IF($X22-$Z22&gt;0,1,0)</f>
        <v>0</v>
      </c>
      <c r="AD22" s="73" t="s">
        <v>27</v>
      </c>
      <c r="AE22" s="74">
        <f>IF($H22-$J22&lt;0,1,0)+IF($L22-$N22&lt;0,1,0)+IF($P22-$R22&lt;0,1,0)+IF($T22-$V22&lt;0,1,0)+IF($X22-$Z22&lt;0,1,0)</f>
        <v>0</v>
      </c>
      <c r="AF22" s="75"/>
      <c r="AG22" s="76">
        <f>IF($AC22-$AE22&gt;0,1,0)</f>
        <v>0</v>
      </c>
      <c r="AH22" s="65" t="s">
        <v>27</v>
      </c>
      <c r="AI22" s="77">
        <f>IF($AC22-$AE22&lt;0,1,0)</f>
        <v>0</v>
      </c>
      <c r="AJ22" s="78"/>
      <c r="AK22" s="78"/>
      <c r="AL22" s="78"/>
      <c r="AN22" s="7"/>
      <c r="AO22" s="18"/>
    </row>
    <row r="23" spans="1:41" ht="14.25" customHeight="1" outlineLevel="1">
      <c r="A23" s="15" t="s">
        <v>9</v>
      </c>
      <c r="C23" s="1" t="str">
        <f>CONCATENATE(E11,"  -  ",E15)</f>
        <v>  -  </v>
      </c>
      <c r="E23" s="78"/>
      <c r="F23" s="78"/>
      <c r="G23" s="78"/>
      <c r="H23" s="63"/>
      <c r="I23" s="69" t="s">
        <v>27</v>
      </c>
      <c r="J23" s="64"/>
      <c r="K23" s="70"/>
      <c r="L23" s="63"/>
      <c r="M23" s="69" t="s">
        <v>27</v>
      </c>
      <c r="N23" s="64"/>
      <c r="O23" s="70"/>
      <c r="P23" s="63"/>
      <c r="Q23" s="69" t="s">
        <v>27</v>
      </c>
      <c r="R23" s="64"/>
      <c r="S23" s="71"/>
      <c r="T23" s="63"/>
      <c r="U23" s="69" t="s">
        <v>27</v>
      </c>
      <c r="V23" s="64"/>
      <c r="W23" s="71"/>
      <c r="X23" s="63"/>
      <c r="Y23" s="69" t="s">
        <v>27</v>
      </c>
      <c r="Z23" s="64"/>
      <c r="AA23" s="70"/>
      <c r="AB23" s="70"/>
      <c r="AC23" s="72">
        <f>IF($H23-$J23&gt;0,1,0)+IF($L23-$N23&gt;0,1,0)+IF($P23-$R23&gt;0,1,0)+IF($T23-$V23&gt;0,1,0)+IF($X23-$Z23&gt;0,1,0)</f>
        <v>0</v>
      </c>
      <c r="AD23" s="73" t="s">
        <v>27</v>
      </c>
      <c r="AE23" s="74">
        <f>IF($H23-$J23&lt;0,1,0)+IF($L23-$N23&lt;0,1,0)+IF($P23-$R23&lt;0,1,0)+IF($T23-$V23&lt;0,1,0)+IF($X23-$Z23&lt;0,1,0)</f>
        <v>0</v>
      </c>
      <c r="AF23" s="75"/>
      <c r="AG23" s="76">
        <f>IF($AC23-$AE23&gt;0,1,0)</f>
        <v>0</v>
      </c>
      <c r="AH23" s="65" t="s">
        <v>27</v>
      </c>
      <c r="AI23" s="77">
        <f>IF($AC23-$AE23&lt;0,1,0)</f>
        <v>0</v>
      </c>
      <c r="AJ23" s="78"/>
      <c r="AK23" s="78"/>
      <c r="AL23" s="78"/>
      <c r="AN23" s="7"/>
      <c r="AO23" s="18"/>
    </row>
    <row r="24" spans="1:41" ht="14.25" customHeight="1" outlineLevel="1">
      <c r="A24" s="15" t="s">
        <v>10</v>
      </c>
      <c r="C24" s="1" t="str">
        <f>CONCATENATE(E12,"  -  ",E14)</f>
        <v>  -  </v>
      </c>
      <c r="E24" s="78"/>
      <c r="F24" s="78"/>
      <c r="G24" s="78"/>
      <c r="H24" s="63"/>
      <c r="I24" s="69" t="s">
        <v>27</v>
      </c>
      <c r="J24" s="64"/>
      <c r="K24" s="70"/>
      <c r="L24" s="63"/>
      <c r="M24" s="69" t="s">
        <v>27</v>
      </c>
      <c r="N24" s="64"/>
      <c r="O24" s="70"/>
      <c r="P24" s="63"/>
      <c r="Q24" s="69" t="s">
        <v>27</v>
      </c>
      <c r="R24" s="64"/>
      <c r="S24" s="71"/>
      <c r="T24" s="63"/>
      <c r="U24" s="69" t="s">
        <v>27</v>
      </c>
      <c r="V24" s="64"/>
      <c r="W24" s="71"/>
      <c r="X24" s="63"/>
      <c r="Y24" s="69" t="s">
        <v>27</v>
      </c>
      <c r="Z24" s="64"/>
      <c r="AA24" s="70"/>
      <c r="AB24" s="70"/>
      <c r="AC24" s="72">
        <f>IF($H24-$J24&gt;0,1,0)+IF($L24-$N24&gt;0,1,0)+IF($P24-$R24&gt;0,1,0)+IF($T24-$V24&gt;0,1,0)+IF($X24-$Z24&gt;0,1,0)</f>
        <v>0</v>
      </c>
      <c r="AD24" s="73" t="s">
        <v>27</v>
      </c>
      <c r="AE24" s="74">
        <f>IF($H24-$J24&lt;0,1,0)+IF($L24-$N24&lt;0,1,0)+IF($P24-$R24&lt;0,1,0)+IF($T24-$V24&lt;0,1,0)+IF($X24-$Z24&lt;0,1,0)</f>
        <v>0</v>
      </c>
      <c r="AF24" s="75"/>
      <c r="AG24" s="76">
        <f>IF($AC24-$AE24&gt;0,1,0)</f>
        <v>0</v>
      </c>
      <c r="AH24" s="65" t="s">
        <v>27</v>
      </c>
      <c r="AI24" s="77">
        <f>IF($AC24-$AE24&lt;0,1,0)</f>
        <v>0</v>
      </c>
      <c r="AJ24" s="78"/>
      <c r="AK24" s="78"/>
      <c r="AL24" s="78"/>
      <c r="AN24" s="7"/>
      <c r="AO24" s="18"/>
    </row>
    <row r="25" spans="1:41" ht="14.25" customHeight="1" outlineLevel="1">
      <c r="A25" s="15"/>
      <c r="E25" s="78"/>
      <c r="F25" s="78"/>
      <c r="G25" s="78"/>
      <c r="H25" s="80"/>
      <c r="I25" s="81"/>
      <c r="J25" s="82"/>
      <c r="K25" s="70"/>
      <c r="L25" s="80"/>
      <c r="M25" s="81"/>
      <c r="N25" s="82"/>
      <c r="O25" s="70"/>
      <c r="P25" s="80"/>
      <c r="Q25" s="81"/>
      <c r="R25" s="82"/>
      <c r="S25" s="71"/>
      <c r="T25" s="80"/>
      <c r="U25" s="81"/>
      <c r="V25" s="82"/>
      <c r="W25" s="71"/>
      <c r="X25" s="80"/>
      <c r="Y25" s="81"/>
      <c r="Z25" s="82"/>
      <c r="AA25" s="70"/>
      <c r="AB25" s="70"/>
      <c r="AC25" s="72"/>
      <c r="AD25" s="73"/>
      <c r="AE25" s="74"/>
      <c r="AF25" s="75"/>
      <c r="AG25" s="76"/>
      <c r="AH25" s="66"/>
      <c r="AI25" s="77"/>
      <c r="AJ25" s="78"/>
      <c r="AK25" s="78"/>
      <c r="AL25" s="78"/>
      <c r="AO25" s="18"/>
    </row>
    <row r="26" spans="1:41" ht="14.25" customHeight="1" outlineLevel="1">
      <c r="A26" s="15" t="s">
        <v>12</v>
      </c>
      <c r="C26" s="1" t="str">
        <f>CONCATENATE(E10,"  -  ",E12)</f>
        <v>  -  </v>
      </c>
      <c r="E26" s="78"/>
      <c r="F26" s="78"/>
      <c r="G26" s="78"/>
      <c r="H26" s="63"/>
      <c r="I26" s="69" t="s">
        <v>27</v>
      </c>
      <c r="J26" s="64"/>
      <c r="K26" s="70"/>
      <c r="L26" s="63"/>
      <c r="M26" s="69" t="s">
        <v>27</v>
      </c>
      <c r="N26" s="64"/>
      <c r="O26" s="70"/>
      <c r="P26" s="63"/>
      <c r="Q26" s="69" t="s">
        <v>27</v>
      </c>
      <c r="R26" s="64"/>
      <c r="S26" s="71"/>
      <c r="T26" s="63"/>
      <c r="U26" s="69" t="s">
        <v>27</v>
      </c>
      <c r="V26" s="64"/>
      <c r="W26" s="71"/>
      <c r="X26" s="63"/>
      <c r="Y26" s="69" t="s">
        <v>27</v>
      </c>
      <c r="Z26" s="64"/>
      <c r="AA26" s="70"/>
      <c r="AB26" s="70"/>
      <c r="AC26" s="72">
        <f>IF($H26-$J26&gt;0,1,0)+IF($L26-$N26&gt;0,1,0)+IF($P26-$R26&gt;0,1,0)+IF($T26-$V26&gt;0,1,0)+IF($X26-$Z26&gt;0,1,0)</f>
        <v>0</v>
      </c>
      <c r="AD26" s="73" t="s">
        <v>27</v>
      </c>
      <c r="AE26" s="74">
        <f>IF($H26-$J26&lt;0,1,0)+IF($L26-$N26&lt;0,1,0)+IF($P26-$R26&lt;0,1,0)+IF($T26-$V26&lt;0,1,0)+IF($X26-$Z26&lt;0,1,0)</f>
        <v>0</v>
      </c>
      <c r="AF26" s="75"/>
      <c r="AG26" s="76">
        <f>IF($AC26-$AE26&gt;0,1,0)</f>
        <v>0</v>
      </c>
      <c r="AH26" s="65" t="s">
        <v>27</v>
      </c>
      <c r="AI26" s="77">
        <f>IF($AC26-$AE26&lt;0,1,0)</f>
        <v>0</v>
      </c>
      <c r="AJ26" s="78"/>
      <c r="AK26" s="78"/>
      <c r="AL26" s="78"/>
      <c r="AN26" s="7"/>
      <c r="AO26" s="18"/>
    </row>
    <row r="27" spans="1:41" ht="14.25" customHeight="1" outlineLevel="1">
      <c r="A27" s="15" t="s">
        <v>13</v>
      </c>
      <c r="C27" s="1" t="str">
        <f>CONCATENATE(E11,"  -  ",E14)</f>
        <v>  -  </v>
      </c>
      <c r="E27" s="78"/>
      <c r="F27" s="78"/>
      <c r="G27" s="78"/>
      <c r="H27" s="63"/>
      <c r="I27" s="69" t="s">
        <v>27</v>
      </c>
      <c r="J27" s="64"/>
      <c r="K27" s="70"/>
      <c r="L27" s="63"/>
      <c r="M27" s="69" t="s">
        <v>27</v>
      </c>
      <c r="N27" s="64"/>
      <c r="O27" s="70"/>
      <c r="P27" s="63"/>
      <c r="Q27" s="69" t="s">
        <v>27</v>
      </c>
      <c r="R27" s="64"/>
      <c r="S27" s="71"/>
      <c r="T27" s="63"/>
      <c r="U27" s="69" t="s">
        <v>27</v>
      </c>
      <c r="V27" s="64"/>
      <c r="W27" s="71"/>
      <c r="X27" s="63"/>
      <c r="Y27" s="69" t="s">
        <v>27</v>
      </c>
      <c r="Z27" s="64"/>
      <c r="AA27" s="70"/>
      <c r="AB27" s="70"/>
      <c r="AC27" s="72">
        <f>IF($H27-$J27&gt;0,1,0)+IF($L27-$N27&gt;0,1,0)+IF($P27-$R27&gt;0,1,0)+IF($T27-$V27&gt;0,1,0)+IF($X27-$Z27&gt;0,1,0)</f>
        <v>0</v>
      </c>
      <c r="AD27" s="73" t="s">
        <v>27</v>
      </c>
      <c r="AE27" s="74">
        <f>IF($H27-$J27&lt;0,1,0)+IF($L27-$N27&lt;0,1,0)+IF($P27-$R27&lt;0,1,0)+IF($T27-$V27&lt;0,1,0)+IF($X27-$Z27&lt;0,1,0)</f>
        <v>0</v>
      </c>
      <c r="AF27" s="75"/>
      <c r="AG27" s="76">
        <f>IF($AC27-$AE27&gt;0,1,0)</f>
        <v>0</v>
      </c>
      <c r="AH27" s="65" t="s">
        <v>27</v>
      </c>
      <c r="AI27" s="77">
        <f>IF($AC27-$AE27&lt;0,1,0)</f>
        <v>0</v>
      </c>
      <c r="AJ27" s="78"/>
      <c r="AK27" s="78"/>
      <c r="AL27" s="78"/>
      <c r="AN27" s="7"/>
      <c r="AO27" s="18"/>
    </row>
    <row r="28" spans="1:41" ht="14.25" customHeight="1" outlineLevel="1">
      <c r="A28" s="15" t="s">
        <v>14</v>
      </c>
      <c r="C28" s="1" t="str">
        <f>CONCATENATE(E13,"  -  ",E15)</f>
        <v>  -  </v>
      </c>
      <c r="E28" s="78"/>
      <c r="F28" s="78"/>
      <c r="G28" s="78"/>
      <c r="H28" s="63"/>
      <c r="I28" s="69" t="s">
        <v>27</v>
      </c>
      <c r="J28" s="64"/>
      <c r="K28" s="70"/>
      <c r="L28" s="63"/>
      <c r="M28" s="69" t="s">
        <v>27</v>
      </c>
      <c r="N28" s="64"/>
      <c r="O28" s="70"/>
      <c r="P28" s="63"/>
      <c r="Q28" s="69" t="s">
        <v>27</v>
      </c>
      <c r="R28" s="64"/>
      <c r="S28" s="71"/>
      <c r="T28" s="63"/>
      <c r="U28" s="69" t="s">
        <v>27</v>
      </c>
      <c r="V28" s="64"/>
      <c r="W28" s="71"/>
      <c r="X28" s="63"/>
      <c r="Y28" s="69" t="s">
        <v>27</v>
      </c>
      <c r="Z28" s="64"/>
      <c r="AA28" s="70"/>
      <c r="AB28" s="70"/>
      <c r="AC28" s="72">
        <f>IF($H28-$J28&gt;0,1,0)+IF($L28-$N28&gt;0,1,0)+IF($P28-$R28&gt;0,1,0)+IF($T28-$V28&gt;0,1,0)+IF($X28-$Z28&gt;0,1,0)</f>
        <v>0</v>
      </c>
      <c r="AD28" s="73" t="s">
        <v>27</v>
      </c>
      <c r="AE28" s="74">
        <f>IF($H28-$J28&lt;0,1,0)+IF($L28-$N28&lt;0,1,0)+IF($P28-$R28&lt;0,1,0)+IF($T28-$V28&lt;0,1,0)+IF($X28-$Z28&lt;0,1,0)</f>
        <v>0</v>
      </c>
      <c r="AF28" s="75"/>
      <c r="AG28" s="76">
        <f>IF($AC28-$AE28&gt;0,1,0)</f>
        <v>0</v>
      </c>
      <c r="AH28" s="65" t="s">
        <v>27</v>
      </c>
      <c r="AI28" s="77">
        <f>IF($AC28-$AE28&lt;0,1,0)</f>
        <v>0</v>
      </c>
      <c r="AJ28" s="78"/>
      <c r="AK28" s="78"/>
      <c r="AL28" s="78"/>
      <c r="AN28" s="7"/>
      <c r="AO28" s="18"/>
    </row>
    <row r="29" spans="1:41" ht="14.25" customHeight="1" outlineLevel="1">
      <c r="A29" s="15"/>
      <c r="E29" s="78"/>
      <c r="F29" s="78"/>
      <c r="G29" s="78"/>
      <c r="H29" s="80"/>
      <c r="I29" s="81"/>
      <c r="J29" s="82"/>
      <c r="K29" s="70"/>
      <c r="L29" s="80"/>
      <c r="M29" s="81"/>
      <c r="N29" s="82"/>
      <c r="O29" s="70"/>
      <c r="P29" s="80"/>
      <c r="Q29" s="81"/>
      <c r="R29" s="82"/>
      <c r="S29" s="71"/>
      <c r="T29" s="80"/>
      <c r="U29" s="81"/>
      <c r="V29" s="82"/>
      <c r="W29" s="71"/>
      <c r="X29" s="80"/>
      <c r="Y29" s="81"/>
      <c r="Z29" s="82"/>
      <c r="AA29" s="70"/>
      <c r="AB29" s="70"/>
      <c r="AC29" s="72"/>
      <c r="AD29" s="73"/>
      <c r="AE29" s="74"/>
      <c r="AF29" s="75"/>
      <c r="AG29" s="76"/>
      <c r="AH29" s="66"/>
      <c r="AI29" s="77"/>
      <c r="AJ29" s="78"/>
      <c r="AK29" s="78"/>
      <c r="AL29" s="78"/>
      <c r="AO29" s="18"/>
    </row>
    <row r="30" spans="1:41" ht="14.25" customHeight="1" outlineLevel="1">
      <c r="A30" s="15" t="s">
        <v>16</v>
      </c>
      <c r="C30" s="1" t="str">
        <f>CONCATENATE(E10,"  -  ",E15)</f>
        <v>  -  </v>
      </c>
      <c r="E30" s="78"/>
      <c r="F30" s="78"/>
      <c r="G30" s="78"/>
      <c r="H30" s="63"/>
      <c r="I30" s="69" t="s">
        <v>27</v>
      </c>
      <c r="J30" s="64"/>
      <c r="K30" s="70"/>
      <c r="L30" s="63"/>
      <c r="M30" s="69" t="s">
        <v>27</v>
      </c>
      <c r="N30" s="64"/>
      <c r="O30" s="70"/>
      <c r="P30" s="63"/>
      <c r="Q30" s="69" t="s">
        <v>27</v>
      </c>
      <c r="R30" s="64"/>
      <c r="S30" s="71"/>
      <c r="T30" s="63"/>
      <c r="U30" s="69" t="s">
        <v>27</v>
      </c>
      <c r="V30" s="64"/>
      <c r="W30" s="71"/>
      <c r="X30" s="63"/>
      <c r="Y30" s="69" t="s">
        <v>27</v>
      </c>
      <c r="Z30" s="64"/>
      <c r="AA30" s="70"/>
      <c r="AB30" s="70"/>
      <c r="AC30" s="72">
        <f>IF($H30-$J30&gt;0,1,0)+IF($L30-$N30&gt;0,1,0)+IF($P30-$R30&gt;0,1,0)+IF($T30-$V30&gt;0,1,0)+IF($X30-$Z30&gt;0,1,0)</f>
        <v>0</v>
      </c>
      <c r="AD30" s="73" t="s">
        <v>27</v>
      </c>
      <c r="AE30" s="74">
        <f>IF($H30-$J30&lt;0,1,0)+IF($L30-$N30&lt;0,1,0)+IF($P30-$R30&lt;0,1,0)+IF($T30-$V30&lt;0,1,0)+IF($X30-$Z30&lt;0,1,0)</f>
        <v>0</v>
      </c>
      <c r="AF30" s="75"/>
      <c r="AG30" s="76">
        <f>IF($AC30-$AE30&gt;0,1,0)</f>
        <v>0</v>
      </c>
      <c r="AH30" s="65" t="s">
        <v>27</v>
      </c>
      <c r="AI30" s="77">
        <f>IF($AC30-$AE30&lt;0,1,0)</f>
        <v>0</v>
      </c>
      <c r="AJ30" s="78"/>
      <c r="AK30" s="78"/>
      <c r="AL30" s="78"/>
      <c r="AN30" s="7"/>
      <c r="AO30" s="18"/>
    </row>
    <row r="31" spans="1:41" ht="14.25" customHeight="1" outlineLevel="1">
      <c r="A31" s="15" t="s">
        <v>17</v>
      </c>
      <c r="C31" s="1" t="str">
        <f>CONCATENATE(E11,"  -  ",E12)</f>
        <v>  -  </v>
      </c>
      <c r="E31" s="78"/>
      <c r="F31" s="78"/>
      <c r="G31" s="78"/>
      <c r="H31" s="63"/>
      <c r="I31" s="69" t="s">
        <v>27</v>
      </c>
      <c r="J31" s="64"/>
      <c r="K31" s="70"/>
      <c r="L31" s="63"/>
      <c r="M31" s="69" t="s">
        <v>27</v>
      </c>
      <c r="N31" s="64"/>
      <c r="O31" s="70"/>
      <c r="P31" s="63"/>
      <c r="Q31" s="69" t="s">
        <v>27</v>
      </c>
      <c r="R31" s="64"/>
      <c r="S31" s="71"/>
      <c r="T31" s="63"/>
      <c r="U31" s="69" t="s">
        <v>27</v>
      </c>
      <c r="V31" s="64"/>
      <c r="W31" s="71"/>
      <c r="X31" s="63"/>
      <c r="Y31" s="69" t="s">
        <v>27</v>
      </c>
      <c r="Z31" s="64"/>
      <c r="AA31" s="70"/>
      <c r="AB31" s="70"/>
      <c r="AC31" s="72">
        <f>IF($H31-$J31&gt;0,1,0)+IF($L31-$N31&gt;0,1,0)+IF($P31-$R31&gt;0,1,0)+IF($T31-$V31&gt;0,1,0)+IF($X31-$Z31&gt;0,1,0)</f>
        <v>0</v>
      </c>
      <c r="AD31" s="73" t="s">
        <v>27</v>
      </c>
      <c r="AE31" s="74">
        <f>IF($H31-$J31&lt;0,1,0)+IF($L31-$N31&lt;0,1,0)+IF($P31-$R31&lt;0,1,0)+IF($T31-$V31&lt;0,1,0)+IF($X31-$Z31&lt;0,1,0)</f>
        <v>0</v>
      </c>
      <c r="AF31" s="75"/>
      <c r="AG31" s="76">
        <f>IF($AC31-$AE31&gt;0,1,0)</f>
        <v>0</v>
      </c>
      <c r="AH31" s="65" t="s">
        <v>27</v>
      </c>
      <c r="AI31" s="77">
        <f>IF($AC31-$AE31&lt;0,1,0)</f>
        <v>0</v>
      </c>
      <c r="AJ31" s="78"/>
      <c r="AK31" s="78"/>
      <c r="AL31" s="78"/>
      <c r="AN31" s="7"/>
      <c r="AO31" s="18"/>
    </row>
    <row r="32" spans="1:41" ht="14.25" customHeight="1" outlineLevel="1">
      <c r="A32" s="15" t="s">
        <v>18</v>
      </c>
      <c r="C32" s="1" t="str">
        <f>CONCATENATE(E13,"  -  ",E14)</f>
        <v>  -  </v>
      </c>
      <c r="E32" s="78"/>
      <c r="F32" s="78"/>
      <c r="G32" s="78"/>
      <c r="H32" s="63"/>
      <c r="I32" s="69" t="s">
        <v>27</v>
      </c>
      <c r="J32" s="64"/>
      <c r="K32" s="70"/>
      <c r="L32" s="63"/>
      <c r="M32" s="69" t="s">
        <v>27</v>
      </c>
      <c r="N32" s="64"/>
      <c r="O32" s="70"/>
      <c r="P32" s="63"/>
      <c r="Q32" s="69" t="s">
        <v>27</v>
      </c>
      <c r="R32" s="64"/>
      <c r="S32" s="71"/>
      <c r="T32" s="63"/>
      <c r="U32" s="69" t="s">
        <v>27</v>
      </c>
      <c r="V32" s="64"/>
      <c r="W32" s="71"/>
      <c r="X32" s="63"/>
      <c r="Y32" s="69" t="s">
        <v>27</v>
      </c>
      <c r="Z32" s="64"/>
      <c r="AA32" s="70"/>
      <c r="AB32" s="70"/>
      <c r="AC32" s="72">
        <f>IF($H32-$J32&gt;0,1,0)+IF($L32-$N32&gt;0,1,0)+IF($P32-$R32&gt;0,1,0)+IF($T32-$V32&gt;0,1,0)+IF($X32-$Z32&gt;0,1,0)</f>
        <v>0</v>
      </c>
      <c r="AD32" s="73" t="s">
        <v>27</v>
      </c>
      <c r="AE32" s="74">
        <f>IF($H32-$J32&lt;0,1,0)+IF($L32-$N32&lt;0,1,0)+IF($P32-$R32&lt;0,1,0)+IF($T32-$V32&lt;0,1,0)+IF($X32-$Z32&lt;0,1,0)</f>
        <v>0</v>
      </c>
      <c r="AF32" s="75"/>
      <c r="AG32" s="76">
        <f>IF($AC32-$AE32&gt;0,1,0)</f>
        <v>0</v>
      </c>
      <c r="AH32" s="65" t="s">
        <v>27</v>
      </c>
      <c r="AI32" s="77">
        <f>IF($AC32-$AE32&lt;0,1,0)</f>
        <v>0</v>
      </c>
      <c r="AJ32" s="78"/>
      <c r="AK32" s="78"/>
      <c r="AL32" s="78"/>
      <c r="AN32" s="7"/>
      <c r="AO32" s="18"/>
    </row>
    <row r="33" spans="1:41" ht="14.25" customHeight="1" outlineLevel="1">
      <c r="A33" s="15"/>
      <c r="E33" s="78"/>
      <c r="F33" s="78"/>
      <c r="G33" s="78"/>
      <c r="H33" s="80"/>
      <c r="I33" s="81"/>
      <c r="J33" s="82"/>
      <c r="K33" s="70"/>
      <c r="L33" s="80"/>
      <c r="M33" s="81"/>
      <c r="N33" s="82"/>
      <c r="O33" s="70"/>
      <c r="P33" s="80"/>
      <c r="Q33" s="81"/>
      <c r="R33" s="82"/>
      <c r="S33" s="71"/>
      <c r="T33" s="80"/>
      <c r="U33" s="81"/>
      <c r="V33" s="82"/>
      <c r="W33" s="71"/>
      <c r="X33" s="80"/>
      <c r="Y33" s="81"/>
      <c r="Z33" s="82"/>
      <c r="AA33" s="70"/>
      <c r="AB33" s="70"/>
      <c r="AC33" s="72"/>
      <c r="AD33" s="73"/>
      <c r="AE33" s="74"/>
      <c r="AF33" s="75"/>
      <c r="AG33" s="76"/>
      <c r="AH33" s="66"/>
      <c r="AI33" s="77"/>
      <c r="AJ33" s="78"/>
      <c r="AK33" s="78"/>
      <c r="AL33" s="78"/>
      <c r="AO33" s="18"/>
    </row>
    <row r="34" spans="1:41" ht="14.25" customHeight="1" outlineLevel="1">
      <c r="A34" s="15" t="s">
        <v>20</v>
      </c>
      <c r="C34" s="1" t="str">
        <f>CONCATENATE(E10,"  -  ",E11)</f>
        <v>  -  </v>
      </c>
      <c r="E34" s="78"/>
      <c r="F34" s="78"/>
      <c r="G34" s="78"/>
      <c r="H34" s="63"/>
      <c r="I34" s="69" t="s">
        <v>27</v>
      </c>
      <c r="J34" s="64"/>
      <c r="K34" s="70"/>
      <c r="L34" s="63"/>
      <c r="M34" s="69" t="s">
        <v>27</v>
      </c>
      <c r="N34" s="64"/>
      <c r="O34" s="70"/>
      <c r="P34" s="63"/>
      <c r="Q34" s="69" t="s">
        <v>27</v>
      </c>
      <c r="R34" s="64"/>
      <c r="S34" s="71"/>
      <c r="T34" s="63"/>
      <c r="U34" s="69" t="s">
        <v>27</v>
      </c>
      <c r="V34" s="64"/>
      <c r="W34" s="71"/>
      <c r="X34" s="63"/>
      <c r="Y34" s="69" t="s">
        <v>27</v>
      </c>
      <c r="Z34" s="64"/>
      <c r="AA34" s="70"/>
      <c r="AB34" s="70"/>
      <c r="AC34" s="72">
        <f>IF($H34-$J34&gt;0,1,0)+IF($L34-$N34&gt;0,1,0)+IF($P34-$R34&gt;0,1,0)+IF($T34-$V34&gt;0,1,0)+IF($X34-$Z34&gt;0,1,0)</f>
        <v>0</v>
      </c>
      <c r="AD34" s="73" t="s">
        <v>27</v>
      </c>
      <c r="AE34" s="74">
        <f>IF($H34-$J34&lt;0,1,0)+IF($L34-$N34&lt;0,1,0)+IF($P34-$R34&lt;0,1,0)+IF($T34-$V34&lt;0,1,0)+IF($X34-$Z34&lt;0,1,0)</f>
        <v>0</v>
      </c>
      <c r="AF34" s="75"/>
      <c r="AG34" s="76">
        <f>IF($AC34-$AE34&gt;0,1,0)</f>
        <v>0</v>
      </c>
      <c r="AH34" s="65" t="s">
        <v>27</v>
      </c>
      <c r="AI34" s="77">
        <f>IF($AC34-$AE34&lt;0,1,0)</f>
        <v>0</v>
      </c>
      <c r="AJ34" s="78"/>
      <c r="AK34" s="78"/>
      <c r="AL34" s="78"/>
      <c r="AN34" s="7"/>
      <c r="AO34" s="18"/>
    </row>
    <row r="35" spans="1:41" ht="14.25" customHeight="1" outlineLevel="1">
      <c r="A35" s="15" t="s">
        <v>21</v>
      </c>
      <c r="C35" s="1" t="str">
        <f>CONCATENATE(E12,"  -  ",E13)</f>
        <v>  -  </v>
      </c>
      <c r="E35" s="78"/>
      <c r="F35" s="78"/>
      <c r="G35" s="78"/>
      <c r="H35" s="63"/>
      <c r="I35" s="69" t="s">
        <v>27</v>
      </c>
      <c r="J35" s="64"/>
      <c r="K35" s="70"/>
      <c r="L35" s="63"/>
      <c r="M35" s="69" t="s">
        <v>27</v>
      </c>
      <c r="N35" s="64"/>
      <c r="O35" s="70"/>
      <c r="P35" s="63"/>
      <c r="Q35" s="69" t="s">
        <v>27</v>
      </c>
      <c r="R35" s="64"/>
      <c r="S35" s="71"/>
      <c r="T35" s="63"/>
      <c r="U35" s="69" t="s">
        <v>27</v>
      </c>
      <c r="V35" s="64"/>
      <c r="W35" s="71"/>
      <c r="X35" s="63"/>
      <c r="Y35" s="69" t="s">
        <v>27</v>
      </c>
      <c r="Z35" s="64"/>
      <c r="AA35" s="70"/>
      <c r="AB35" s="70"/>
      <c r="AC35" s="72">
        <f>IF($H35-$J35&gt;0,1,0)+IF($L35-$N35&gt;0,1,0)+IF($P35-$R35&gt;0,1,0)+IF($T35-$V35&gt;0,1,0)+IF($X35-$Z35&gt;0,1,0)</f>
        <v>0</v>
      </c>
      <c r="AD35" s="73" t="s">
        <v>27</v>
      </c>
      <c r="AE35" s="74">
        <f>IF($H35-$J35&lt;0,1,0)+IF($L35-$N35&lt;0,1,0)+IF($P35-$R35&lt;0,1,0)+IF($T35-$V35&lt;0,1,0)+IF($X35-$Z35&lt;0,1,0)</f>
        <v>0</v>
      </c>
      <c r="AF35" s="75"/>
      <c r="AG35" s="76">
        <f>IF($AC35-$AE35&gt;0,1,0)</f>
        <v>0</v>
      </c>
      <c r="AH35" s="65" t="s">
        <v>27</v>
      </c>
      <c r="AI35" s="77">
        <f>IF($AC35-$AE35&lt;0,1,0)</f>
        <v>0</v>
      </c>
      <c r="AJ35" s="78"/>
      <c r="AK35" s="78"/>
      <c r="AL35" s="78"/>
      <c r="AN35" s="7"/>
      <c r="AO35" s="18"/>
    </row>
    <row r="36" spans="1:41" ht="14.25" customHeight="1" outlineLevel="1">
      <c r="A36" s="15" t="s">
        <v>22</v>
      </c>
      <c r="C36" s="1" t="str">
        <f>CONCATENATE(E14,"  -  ",E15)</f>
        <v>  -  </v>
      </c>
      <c r="E36" s="78"/>
      <c r="F36" s="78"/>
      <c r="G36" s="78"/>
      <c r="H36" s="63"/>
      <c r="I36" s="69" t="s">
        <v>27</v>
      </c>
      <c r="J36" s="64"/>
      <c r="K36" s="70"/>
      <c r="L36" s="63"/>
      <c r="M36" s="69" t="s">
        <v>27</v>
      </c>
      <c r="N36" s="64"/>
      <c r="O36" s="70"/>
      <c r="P36" s="63"/>
      <c r="Q36" s="69" t="s">
        <v>27</v>
      </c>
      <c r="R36" s="64"/>
      <c r="S36" s="71"/>
      <c r="T36" s="63"/>
      <c r="U36" s="69" t="s">
        <v>27</v>
      </c>
      <c r="V36" s="64"/>
      <c r="W36" s="71"/>
      <c r="X36" s="63"/>
      <c r="Y36" s="69" t="s">
        <v>27</v>
      </c>
      <c r="Z36" s="64"/>
      <c r="AA36" s="70"/>
      <c r="AB36" s="70"/>
      <c r="AC36" s="83">
        <f>IF($H36-$J36&gt;0,1,0)+IF($L36-$N36&gt;0,1,0)+IF($P36-$R36&gt;0,1,0)+IF($T36-$V36&gt;0,1,0)+IF($X36-$Z36&gt;0,1,0)</f>
        <v>0</v>
      </c>
      <c r="AD36" s="84" t="s">
        <v>27</v>
      </c>
      <c r="AE36" s="85">
        <f>IF($H36-$J36&lt;0,1,0)+IF($L36-$N36&lt;0,1,0)+IF($P36-$R36&lt;0,1,0)+IF($T36-$V36&lt;0,1,0)+IF($X36-$Z36&lt;0,1,0)</f>
        <v>0</v>
      </c>
      <c r="AF36" s="75"/>
      <c r="AG36" s="86">
        <f>IF($AC36-$AE36&gt;0,1,0)</f>
        <v>0</v>
      </c>
      <c r="AH36" s="67" t="s">
        <v>27</v>
      </c>
      <c r="AI36" s="87">
        <f>IF($AC36-$AE36&lt;0,1,0)</f>
        <v>0</v>
      </c>
      <c r="AJ36" s="78"/>
      <c r="AK36" s="78"/>
      <c r="AL36" s="78"/>
      <c r="AN36" s="7"/>
      <c r="AO36" s="18"/>
    </row>
    <row r="37" spans="1:38" ht="14.25" customHeight="1" outlineLevel="1">
      <c r="A37" s="15"/>
      <c r="E37" s="78"/>
      <c r="F37" s="78"/>
      <c r="G37" s="78"/>
      <c r="H37" s="88"/>
      <c r="I37" s="88"/>
      <c r="J37" s="88"/>
      <c r="K37" s="88"/>
      <c r="L37" s="88"/>
      <c r="M37" s="88"/>
      <c r="N37" s="88"/>
      <c r="O37" s="88"/>
      <c r="P37" s="88"/>
      <c r="Q37" s="89"/>
      <c r="R37" s="90"/>
      <c r="S37" s="90"/>
      <c r="T37" s="90"/>
      <c r="U37" s="90"/>
      <c r="V37" s="78"/>
      <c r="W37" s="78"/>
      <c r="X37" s="78"/>
      <c r="Y37" s="78"/>
      <c r="Z37" s="78"/>
      <c r="AA37" s="78"/>
      <c r="AB37" s="78"/>
      <c r="AC37" s="78"/>
      <c r="AD37" s="88"/>
      <c r="AE37" s="88"/>
      <c r="AF37" s="88"/>
      <c r="AG37" s="88"/>
      <c r="AH37" s="78"/>
      <c r="AI37" s="78"/>
      <c r="AJ37" s="78"/>
      <c r="AK37" s="78"/>
      <c r="AL37" s="78"/>
    </row>
    <row r="38" spans="5:38" ht="14.25" customHeight="1"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</row>
    <row r="39" spans="5:38" ht="14.25" customHeight="1"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90"/>
      <c r="W39" s="90"/>
      <c r="X39" s="90"/>
      <c r="Y39" s="90"/>
      <c r="Z39" s="90"/>
      <c r="AA39" s="90"/>
      <c r="AB39" s="90"/>
      <c r="AC39" s="90"/>
      <c r="AD39" s="90"/>
      <c r="AE39" s="78"/>
      <c r="AF39" s="78"/>
      <c r="AG39" s="78"/>
      <c r="AH39" s="78"/>
      <c r="AI39" s="78"/>
      <c r="AJ39" s="78"/>
      <c r="AK39" s="78"/>
      <c r="AL39" s="78"/>
    </row>
    <row r="40" spans="3:5" ht="14.25" customHeight="1">
      <c r="C40" s="93" t="s">
        <v>37</v>
      </c>
      <c r="D40" s="30"/>
      <c r="E40" s="30"/>
    </row>
    <row r="41" spans="3:38" ht="14.25" customHeight="1">
      <c r="C41" s="12"/>
      <c r="D41" s="13"/>
      <c r="E41" s="14"/>
      <c r="F41" s="160">
        <v>1</v>
      </c>
      <c r="G41" s="161"/>
      <c r="H41" s="161"/>
      <c r="I41" s="161"/>
      <c r="J41" s="162"/>
      <c r="K41" s="160">
        <v>2</v>
      </c>
      <c r="L41" s="163"/>
      <c r="M41" s="163"/>
      <c r="N41" s="163"/>
      <c r="O41" s="164"/>
      <c r="P41" s="160">
        <v>3</v>
      </c>
      <c r="Q41" s="163"/>
      <c r="R41" s="163"/>
      <c r="S41" s="163"/>
      <c r="T41" s="164"/>
      <c r="U41" s="160">
        <v>4</v>
      </c>
      <c r="V41" s="163"/>
      <c r="W41" s="163"/>
      <c r="X41" s="163"/>
      <c r="Y41" s="164"/>
      <c r="Z41" s="160">
        <v>5</v>
      </c>
      <c r="AA41" s="163"/>
      <c r="AB41" s="163"/>
      <c r="AC41" s="163"/>
      <c r="AD41" s="164"/>
      <c r="AE41" s="160">
        <v>6</v>
      </c>
      <c r="AF41" s="163"/>
      <c r="AG41" s="163"/>
      <c r="AH41" s="163"/>
      <c r="AI41" s="164"/>
      <c r="AJ41" s="28" t="s">
        <v>0</v>
      </c>
      <c r="AK41" s="28" t="s">
        <v>1</v>
      </c>
      <c r="AL41" s="28" t="s">
        <v>2</v>
      </c>
    </row>
    <row r="42" spans="2:38" ht="14.25" customHeight="1">
      <c r="B42" s="20"/>
      <c r="C42" s="29">
        <v>1</v>
      </c>
      <c r="D42" s="35"/>
      <c r="E42" s="14">
        <f>IF(B42=0,"",INDEX(Nimet!$A$2:$D$251,B42,4))</f>
      </c>
      <c r="F42" s="154"/>
      <c r="G42" s="155"/>
      <c r="H42" s="155"/>
      <c r="I42" s="155"/>
      <c r="J42" s="156"/>
      <c r="K42" s="157" t="str">
        <f>CONCATENATE(AC66,"-",AE66)</f>
        <v>0-0</v>
      </c>
      <c r="L42" s="158"/>
      <c r="M42" s="158"/>
      <c r="N42" s="158"/>
      <c r="O42" s="159"/>
      <c r="P42" s="157" t="str">
        <f>CONCATENATE(AC58,"-",AE58)</f>
        <v>0-0</v>
      </c>
      <c r="Q42" s="158"/>
      <c r="R42" s="158"/>
      <c r="S42" s="158"/>
      <c r="T42" s="159"/>
      <c r="U42" s="157" t="str">
        <f>CONCATENATE(AC54,"-",AE54)</f>
        <v>0-0</v>
      </c>
      <c r="V42" s="158"/>
      <c r="W42" s="158"/>
      <c r="X42" s="158"/>
      <c r="Y42" s="159"/>
      <c r="Z42" s="157" t="str">
        <f>CONCATENATE(AC50,"-",AE50)</f>
        <v>0-0</v>
      </c>
      <c r="AA42" s="158"/>
      <c r="AB42" s="158"/>
      <c r="AC42" s="158"/>
      <c r="AD42" s="159"/>
      <c r="AE42" s="157" t="str">
        <f>CONCATENATE(AC62,"-",AE62)</f>
        <v>0-0</v>
      </c>
      <c r="AF42" s="158"/>
      <c r="AG42" s="158"/>
      <c r="AH42" s="158"/>
      <c r="AI42" s="159"/>
      <c r="AJ42" s="28" t="str">
        <f>CONCATENATE(AG50+AG54+AG58+AG62+AG66,"-",AI50+AI54+AI58+AI62+AI66)</f>
        <v>0-0</v>
      </c>
      <c r="AK42" s="28" t="str">
        <f>CONCATENATE(AC50+AC54+AC58+AC62+AC66,"-",AE50+AE54+AE58+AE62+AE66)</f>
        <v>0-0</v>
      </c>
      <c r="AL42" s="68"/>
    </row>
    <row r="43" spans="2:38" ht="14.25" customHeight="1">
      <c r="B43" s="20"/>
      <c r="C43" s="29">
        <v>2</v>
      </c>
      <c r="D43" s="35"/>
      <c r="E43" s="14">
        <f>IF(B43=0,"",INDEX(Nimet!$A$2:$D$251,B43,4))</f>
      </c>
      <c r="F43" s="157" t="str">
        <f>CONCATENATE(AE66,"-",AC66)</f>
        <v>0-0</v>
      </c>
      <c r="G43" s="158"/>
      <c r="H43" s="158"/>
      <c r="I43" s="158"/>
      <c r="J43" s="159"/>
      <c r="K43" s="154"/>
      <c r="L43" s="155"/>
      <c r="M43" s="155"/>
      <c r="N43" s="155"/>
      <c r="O43" s="156"/>
      <c r="P43" s="157" t="str">
        <f>CONCATENATE(AC63,"-",AE63)</f>
        <v>0-0</v>
      </c>
      <c r="Q43" s="158"/>
      <c r="R43" s="158"/>
      <c r="S43" s="158"/>
      <c r="T43" s="159"/>
      <c r="U43" s="157" t="str">
        <f>CONCATENATE(AC51,"-",AE51)</f>
        <v>0-0</v>
      </c>
      <c r="V43" s="158"/>
      <c r="W43" s="158"/>
      <c r="X43" s="158"/>
      <c r="Y43" s="159"/>
      <c r="Z43" s="157" t="str">
        <f>CONCATENATE(AC59,"-",AE59)</f>
        <v>0-0</v>
      </c>
      <c r="AA43" s="158"/>
      <c r="AB43" s="158"/>
      <c r="AC43" s="158"/>
      <c r="AD43" s="159"/>
      <c r="AE43" s="157" t="str">
        <f>CONCATENATE(AC55,"-",AE55)</f>
        <v>0-0</v>
      </c>
      <c r="AF43" s="161"/>
      <c r="AG43" s="161"/>
      <c r="AH43" s="161"/>
      <c r="AI43" s="162"/>
      <c r="AJ43" s="11" t="str">
        <f>CONCATENATE(AG51+AG55+AG59+AG63+AI66,"-",AI51+AI55+AI59+AI63+AG66)</f>
        <v>0-0</v>
      </c>
      <c r="AK43" s="28" t="str">
        <f>CONCATENATE(AC51+AC55+AC59+AC63+AE66,"-",AE51+AE55+AE59+AE63+AC66)</f>
        <v>0-0</v>
      </c>
      <c r="AL43" s="68"/>
    </row>
    <row r="44" spans="2:38" ht="14.25" customHeight="1">
      <c r="B44" s="20"/>
      <c r="C44" s="29">
        <v>3</v>
      </c>
      <c r="D44" s="35"/>
      <c r="E44" s="14">
        <f>IF(B44=0,"",INDEX(Nimet!$A$2:$D$251,B44,4))</f>
      </c>
      <c r="F44" s="157" t="str">
        <f>CONCATENATE(AE58,"-",AC58)</f>
        <v>0-0</v>
      </c>
      <c r="G44" s="158"/>
      <c r="H44" s="158"/>
      <c r="I44" s="158"/>
      <c r="J44" s="159"/>
      <c r="K44" s="157" t="str">
        <f>CONCATENATE(AE63,"-",AC63)</f>
        <v>0-0</v>
      </c>
      <c r="L44" s="158"/>
      <c r="M44" s="158"/>
      <c r="N44" s="158"/>
      <c r="O44" s="159"/>
      <c r="P44" s="154"/>
      <c r="Q44" s="155"/>
      <c r="R44" s="155"/>
      <c r="S44" s="155"/>
      <c r="T44" s="156"/>
      <c r="U44" s="157" t="str">
        <f>CONCATENATE(AC67,"-",AE67)</f>
        <v>0-0</v>
      </c>
      <c r="V44" s="158"/>
      <c r="W44" s="158"/>
      <c r="X44" s="158"/>
      <c r="Y44" s="159"/>
      <c r="Z44" s="157" t="str">
        <f>CONCATENATE(AC56,"-",AE56)</f>
        <v>0-0</v>
      </c>
      <c r="AA44" s="158"/>
      <c r="AB44" s="158"/>
      <c r="AC44" s="158"/>
      <c r="AD44" s="159"/>
      <c r="AE44" s="157" t="str">
        <f>CONCATENATE(AC52,"-",AE52)</f>
        <v>0-0</v>
      </c>
      <c r="AF44" s="158"/>
      <c r="AG44" s="158"/>
      <c r="AH44" s="158"/>
      <c r="AI44" s="159"/>
      <c r="AJ44" s="28" t="str">
        <f>CONCATENATE(AG52+AG56+AI58+AI63+AG67,"-",AI52+AI56+AG58+AG63+AI67)</f>
        <v>0-0</v>
      </c>
      <c r="AK44" s="28" t="str">
        <f>CONCATENATE(AC52+AC56+AE58+AE63+AC67,"-",AE52+AE56+AC58+AC63+AE67)</f>
        <v>0-0</v>
      </c>
      <c r="AL44" s="68"/>
    </row>
    <row r="45" spans="2:38" ht="14.25" customHeight="1">
      <c r="B45" s="20"/>
      <c r="C45" s="29">
        <v>4</v>
      </c>
      <c r="D45" s="35"/>
      <c r="E45" s="14">
        <f>IF(B45=0,"",INDEX(Nimet!$A$2:$D$251,B45,4))</f>
      </c>
      <c r="F45" s="157" t="str">
        <f>CONCATENATE(AE54,"-",AC54)</f>
        <v>0-0</v>
      </c>
      <c r="G45" s="158"/>
      <c r="H45" s="158"/>
      <c r="I45" s="158"/>
      <c r="J45" s="159"/>
      <c r="K45" s="157" t="str">
        <f>CONCATENATE(AE51,"-",AC51)</f>
        <v>0-0</v>
      </c>
      <c r="L45" s="158"/>
      <c r="M45" s="158"/>
      <c r="N45" s="158"/>
      <c r="O45" s="159"/>
      <c r="P45" s="157" t="str">
        <f>CONCATENATE(AE67,"-",AC67)</f>
        <v>0-0</v>
      </c>
      <c r="Q45" s="158"/>
      <c r="R45" s="158"/>
      <c r="S45" s="158"/>
      <c r="T45" s="159"/>
      <c r="U45" s="154"/>
      <c r="V45" s="155"/>
      <c r="W45" s="155"/>
      <c r="X45" s="155"/>
      <c r="Y45" s="156"/>
      <c r="Z45" s="157" t="str">
        <f>CONCATENATE(AC64,"-",AE64)</f>
        <v>0-0</v>
      </c>
      <c r="AA45" s="158"/>
      <c r="AB45" s="158"/>
      <c r="AC45" s="158"/>
      <c r="AD45" s="159"/>
      <c r="AE45" s="157" t="str">
        <f>CONCATENATE(AC60,"-",AE60)</f>
        <v>0-0</v>
      </c>
      <c r="AF45" s="158"/>
      <c r="AG45" s="158"/>
      <c r="AH45" s="158"/>
      <c r="AI45" s="159"/>
      <c r="AJ45" s="28" t="str">
        <f>CONCATENATE(AI51+AI54+AG60+AG64+AI67,"-",AG51+AG54+AI60+AI64+AG67)</f>
        <v>0-0</v>
      </c>
      <c r="AK45" s="28" t="str">
        <f>CONCATENATE(AE51+AE54+AC60+AC64+AE67,"-",AC51+AC54+AE60+AE64+AC67)</f>
        <v>0-0</v>
      </c>
      <c r="AL45" s="68"/>
    </row>
    <row r="46" spans="2:38" ht="14.25" customHeight="1">
      <c r="B46" s="20"/>
      <c r="C46" s="29">
        <v>5</v>
      </c>
      <c r="D46" s="35"/>
      <c r="E46" s="14">
        <f>IF(B46=0,"",INDEX(Nimet!$A$2:$D$251,B46,4))</f>
      </c>
      <c r="F46" s="157" t="str">
        <f>CONCATENATE(AE50,"-",AC50)</f>
        <v>0-0</v>
      </c>
      <c r="G46" s="158"/>
      <c r="H46" s="158"/>
      <c r="I46" s="158"/>
      <c r="J46" s="159"/>
      <c r="K46" s="157" t="str">
        <f>CONCATENATE(AE59,"-",AC59)</f>
        <v>0-0</v>
      </c>
      <c r="L46" s="158"/>
      <c r="M46" s="158"/>
      <c r="N46" s="158"/>
      <c r="O46" s="159"/>
      <c r="P46" s="157" t="str">
        <f>CONCATENATE(AE56,"-",AC56)</f>
        <v>0-0</v>
      </c>
      <c r="Q46" s="158"/>
      <c r="R46" s="158"/>
      <c r="S46" s="158"/>
      <c r="T46" s="159"/>
      <c r="U46" s="157" t="str">
        <f>CONCATENATE(AE64,"-",AC64)</f>
        <v>0-0</v>
      </c>
      <c r="V46" s="158"/>
      <c r="W46" s="158"/>
      <c r="X46" s="158"/>
      <c r="Y46" s="159"/>
      <c r="Z46" s="154"/>
      <c r="AA46" s="155"/>
      <c r="AB46" s="155"/>
      <c r="AC46" s="155"/>
      <c r="AD46" s="156"/>
      <c r="AE46" s="157" t="str">
        <f>CONCATENATE(AC68,"-",AE68)</f>
        <v>0-0</v>
      </c>
      <c r="AF46" s="158"/>
      <c r="AG46" s="158"/>
      <c r="AH46" s="158"/>
      <c r="AI46" s="159"/>
      <c r="AJ46" s="28" t="str">
        <f>CONCATENATE(AI50+AI56+AI59+AI64+AG68,"-",AG50+AG56+AG59+AG64+AI68)</f>
        <v>0-0</v>
      </c>
      <c r="AK46" s="28" t="str">
        <f>CONCATENATE(AE50+AE56+AE59+AE64+AC68,"-",AC50+AC56+AC59+AC64+AE68)</f>
        <v>0-0</v>
      </c>
      <c r="AL46" s="68"/>
    </row>
    <row r="47" spans="2:38" ht="14.25" customHeight="1">
      <c r="B47" s="20"/>
      <c r="C47" s="29">
        <v>6</v>
      </c>
      <c r="D47" s="35"/>
      <c r="E47" s="14">
        <f>IF(B47=0,"",INDEX(Nimet!$A$2:$D$251,B47,4))</f>
      </c>
      <c r="F47" s="157" t="str">
        <f>CONCATENATE(AE62,"-",AC62)</f>
        <v>0-0</v>
      </c>
      <c r="G47" s="158"/>
      <c r="H47" s="158"/>
      <c r="I47" s="158"/>
      <c r="J47" s="159"/>
      <c r="K47" s="157" t="str">
        <f>CONCATENATE(AE55,"-",AC55)</f>
        <v>0-0</v>
      </c>
      <c r="L47" s="158"/>
      <c r="M47" s="158"/>
      <c r="N47" s="158"/>
      <c r="O47" s="159"/>
      <c r="P47" s="157" t="str">
        <f>CONCATENATE(AE52,"-",AC52)</f>
        <v>0-0</v>
      </c>
      <c r="Q47" s="158"/>
      <c r="R47" s="158"/>
      <c r="S47" s="158"/>
      <c r="T47" s="159"/>
      <c r="U47" s="157" t="str">
        <f>CONCATENATE(AE60,"-",AC60)</f>
        <v>0-0</v>
      </c>
      <c r="V47" s="158"/>
      <c r="W47" s="158"/>
      <c r="X47" s="158"/>
      <c r="Y47" s="159"/>
      <c r="Z47" s="157" t="str">
        <f>CONCATENATE(AE68,"-",AC68)</f>
        <v>0-0</v>
      </c>
      <c r="AA47" s="158"/>
      <c r="AB47" s="158"/>
      <c r="AC47" s="158"/>
      <c r="AD47" s="159"/>
      <c r="AE47" s="154"/>
      <c r="AF47" s="155"/>
      <c r="AG47" s="155"/>
      <c r="AH47" s="155"/>
      <c r="AI47" s="156"/>
      <c r="AJ47" s="28" t="str">
        <f>CONCATENATE(AI52+AI55+AI60+AI62+AI68,"-",AG52+AG55+AG60+AG62+AG68)</f>
        <v>0-0</v>
      </c>
      <c r="AK47" s="28" t="str">
        <f>CONCATENATE(AE52+AE55+AE60+AE62+AE68,"-",AC52+AC55+AC60+AC62+AC68)</f>
        <v>0-0</v>
      </c>
      <c r="AL47" s="68"/>
    </row>
    <row r="48" spans="2:39" ht="14.25" customHeight="1">
      <c r="B48" s="16"/>
      <c r="C48" s="3"/>
      <c r="D48" s="3"/>
      <c r="E48" s="94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89"/>
      <c r="AK48" s="95"/>
      <c r="AL48" s="95"/>
      <c r="AM48" s="6"/>
    </row>
    <row r="49" spans="3:38" ht="14.25" customHeight="1" outlineLevel="1">
      <c r="C49" s="19" t="s">
        <v>28</v>
      </c>
      <c r="E49" s="78"/>
      <c r="F49" s="78"/>
      <c r="G49" s="78"/>
      <c r="H49" s="96"/>
      <c r="I49" s="97">
        <v>1</v>
      </c>
      <c r="J49" s="98"/>
      <c r="K49" s="99"/>
      <c r="L49" s="100"/>
      <c r="M49" s="101">
        <v>2</v>
      </c>
      <c r="N49" s="102"/>
      <c r="O49" s="99"/>
      <c r="P49" s="100"/>
      <c r="Q49" s="101">
        <v>3</v>
      </c>
      <c r="R49" s="103"/>
      <c r="S49" s="78"/>
      <c r="T49" s="104"/>
      <c r="U49" s="105">
        <v>4</v>
      </c>
      <c r="V49" s="103"/>
      <c r="W49" s="78"/>
      <c r="X49" s="104"/>
      <c r="Y49" s="105">
        <v>5</v>
      </c>
      <c r="Z49" s="103"/>
      <c r="AA49" s="94"/>
      <c r="AB49" s="94"/>
      <c r="AC49" s="104"/>
      <c r="AD49" s="106" t="s">
        <v>34</v>
      </c>
      <c r="AE49" s="103"/>
      <c r="AF49" s="99"/>
      <c r="AG49" s="100"/>
      <c r="AH49" s="107" t="s">
        <v>35</v>
      </c>
      <c r="AI49" s="108"/>
      <c r="AJ49" s="78"/>
      <c r="AK49" s="78"/>
      <c r="AL49" s="109"/>
    </row>
    <row r="50" spans="1:41" ht="14.25" customHeight="1" outlineLevel="1">
      <c r="A50" s="15" t="s">
        <v>4</v>
      </c>
      <c r="C50" s="1" t="str">
        <f>CONCATENATE(E42,"  -  ",E46)</f>
        <v>  -  </v>
      </c>
      <c r="E50" s="78"/>
      <c r="F50" s="78"/>
      <c r="G50" s="78"/>
      <c r="H50" s="91"/>
      <c r="I50" s="79" t="s">
        <v>27</v>
      </c>
      <c r="J50" s="92"/>
      <c r="K50" s="70"/>
      <c r="L50" s="63"/>
      <c r="M50" s="69" t="s">
        <v>27</v>
      </c>
      <c r="N50" s="64"/>
      <c r="O50" s="70"/>
      <c r="P50" s="63"/>
      <c r="Q50" s="69" t="s">
        <v>27</v>
      </c>
      <c r="R50" s="64"/>
      <c r="S50" s="71"/>
      <c r="T50" s="63"/>
      <c r="U50" s="69" t="s">
        <v>27</v>
      </c>
      <c r="V50" s="64"/>
      <c r="W50" s="71"/>
      <c r="X50" s="63"/>
      <c r="Y50" s="69" t="s">
        <v>27</v>
      </c>
      <c r="Z50" s="64"/>
      <c r="AA50" s="70"/>
      <c r="AB50" s="70"/>
      <c r="AC50" s="72">
        <f>IF($H50-$J50&gt;0,1,0)+IF($L50-$N50&gt;0,1,0)+IF($P50-$R50&gt;0,1,0)+IF($T50-$V50&gt;0,1,0)+IF($X50-$Z50&gt;0,1,0)</f>
        <v>0</v>
      </c>
      <c r="AD50" s="73" t="s">
        <v>27</v>
      </c>
      <c r="AE50" s="74">
        <f>IF($H50-$J50&lt;0,1,0)+IF($L50-$N50&lt;0,1,0)+IF($P50-$R50&lt;0,1,0)+IF($T50-$V50&lt;0,1,0)+IF($X50-$Z50&lt;0,1,0)</f>
        <v>0</v>
      </c>
      <c r="AF50" s="75"/>
      <c r="AG50" s="76">
        <f>IF($AC50-$AE50&gt;0,1,0)</f>
        <v>0</v>
      </c>
      <c r="AH50" s="65" t="s">
        <v>27</v>
      </c>
      <c r="AI50" s="77">
        <f>IF($AC50-$AE50&lt;0,1,0)</f>
        <v>0</v>
      </c>
      <c r="AJ50" s="78"/>
      <c r="AK50" s="78"/>
      <c r="AL50" s="78"/>
      <c r="AN50" s="7"/>
      <c r="AO50" s="18"/>
    </row>
    <row r="51" spans="1:41" ht="14.25" customHeight="1" outlineLevel="1">
      <c r="A51" s="15" t="s">
        <v>5</v>
      </c>
      <c r="C51" s="1" t="str">
        <f>CONCATENATE(E43,"  -  ",E45)</f>
        <v>  -  </v>
      </c>
      <c r="E51" s="78"/>
      <c r="F51" s="78"/>
      <c r="G51" s="78"/>
      <c r="H51" s="91"/>
      <c r="I51" s="79" t="s">
        <v>27</v>
      </c>
      <c r="J51" s="92"/>
      <c r="K51" s="70"/>
      <c r="L51" s="63"/>
      <c r="M51" s="69" t="s">
        <v>27</v>
      </c>
      <c r="N51" s="64"/>
      <c r="O51" s="70"/>
      <c r="P51" s="63"/>
      <c r="Q51" s="69" t="s">
        <v>27</v>
      </c>
      <c r="R51" s="64"/>
      <c r="S51" s="71"/>
      <c r="T51" s="63"/>
      <c r="U51" s="69" t="s">
        <v>27</v>
      </c>
      <c r="V51" s="64"/>
      <c r="W51" s="71"/>
      <c r="X51" s="63"/>
      <c r="Y51" s="69" t="s">
        <v>27</v>
      </c>
      <c r="Z51" s="64"/>
      <c r="AA51" s="70"/>
      <c r="AB51" s="70"/>
      <c r="AC51" s="72">
        <f>IF($H51-$J51&gt;0,1,0)+IF($L51-$N51&gt;0,1,0)+IF($P51-$R51&gt;0,1,0)+IF($T51-$V51&gt;0,1,0)+IF($X51-$Z51&gt;0,1,0)</f>
        <v>0</v>
      </c>
      <c r="AD51" s="73" t="s">
        <v>27</v>
      </c>
      <c r="AE51" s="74">
        <f>IF($H51-$J51&lt;0,1,0)+IF($L51-$N51&lt;0,1,0)+IF($P51-$R51&lt;0,1,0)+IF($T51-$V51&lt;0,1,0)+IF($X51-$Z51&lt;0,1,0)</f>
        <v>0</v>
      </c>
      <c r="AF51" s="75"/>
      <c r="AG51" s="76">
        <f>IF($AC51-$AE51&gt;0,1,0)</f>
        <v>0</v>
      </c>
      <c r="AH51" s="65" t="s">
        <v>27</v>
      </c>
      <c r="AI51" s="77">
        <f>IF($AC51-$AE51&lt;0,1,0)</f>
        <v>0</v>
      </c>
      <c r="AJ51" s="78"/>
      <c r="AK51" s="78"/>
      <c r="AL51" s="78"/>
      <c r="AN51" s="7"/>
      <c r="AO51" s="18"/>
    </row>
    <row r="52" spans="1:41" ht="14.25" customHeight="1" outlineLevel="1">
      <c r="A52" s="15" t="s">
        <v>6</v>
      </c>
      <c r="C52" s="1" t="str">
        <f>CONCATENATE(E44,"  -  ",E47)</f>
        <v>  -  </v>
      </c>
      <c r="E52" s="78"/>
      <c r="F52" s="78"/>
      <c r="G52" s="78"/>
      <c r="H52" s="91"/>
      <c r="I52" s="79" t="s">
        <v>27</v>
      </c>
      <c r="J52" s="92"/>
      <c r="K52" s="70"/>
      <c r="L52" s="63"/>
      <c r="M52" s="69" t="s">
        <v>27</v>
      </c>
      <c r="N52" s="64"/>
      <c r="O52" s="70"/>
      <c r="P52" s="63"/>
      <c r="Q52" s="69" t="s">
        <v>27</v>
      </c>
      <c r="R52" s="64"/>
      <c r="S52" s="71"/>
      <c r="T52" s="63"/>
      <c r="U52" s="69" t="s">
        <v>27</v>
      </c>
      <c r="V52" s="64"/>
      <c r="W52" s="71"/>
      <c r="X52" s="63"/>
      <c r="Y52" s="69" t="s">
        <v>27</v>
      </c>
      <c r="Z52" s="64"/>
      <c r="AA52" s="70"/>
      <c r="AB52" s="70"/>
      <c r="AC52" s="72">
        <f>IF($H52-$J52&gt;0,1,0)+IF($L52-$N52&gt;0,1,0)+IF($P52-$R52&gt;0,1,0)+IF($T52-$V52&gt;0,1,0)+IF($X52-$Z52&gt;0,1,0)</f>
        <v>0</v>
      </c>
      <c r="AD52" s="73" t="s">
        <v>27</v>
      </c>
      <c r="AE52" s="74">
        <f>IF($H52-$J52&lt;0,1,0)+IF($L52-$N52&lt;0,1,0)+IF($P52-$R52&lt;0,1,0)+IF($T52-$V52&lt;0,1,0)+IF($X52-$Z52&lt;0,1,0)</f>
        <v>0</v>
      </c>
      <c r="AF52" s="75"/>
      <c r="AG52" s="76">
        <f>IF($AC52-$AE52&gt;0,1,0)</f>
        <v>0</v>
      </c>
      <c r="AH52" s="65" t="s">
        <v>27</v>
      </c>
      <c r="AI52" s="77">
        <f>IF($AC52-$AE52&lt;0,1,0)</f>
        <v>0</v>
      </c>
      <c r="AJ52" s="78"/>
      <c r="AK52" s="78"/>
      <c r="AL52" s="78"/>
      <c r="AN52" s="7"/>
      <c r="AO52" s="18"/>
    </row>
    <row r="53" spans="1:41" ht="14.25" customHeight="1" outlineLevel="1">
      <c r="A53" s="15"/>
      <c r="E53" s="78"/>
      <c r="F53" s="78"/>
      <c r="G53" s="78"/>
      <c r="H53" s="80"/>
      <c r="I53" s="81"/>
      <c r="J53" s="82"/>
      <c r="K53" s="70"/>
      <c r="L53" s="80"/>
      <c r="M53" s="81"/>
      <c r="N53" s="82"/>
      <c r="O53" s="70"/>
      <c r="P53" s="80"/>
      <c r="Q53" s="81"/>
      <c r="R53" s="82"/>
      <c r="S53" s="71"/>
      <c r="T53" s="80"/>
      <c r="U53" s="81"/>
      <c r="V53" s="82"/>
      <c r="W53" s="71"/>
      <c r="X53" s="80"/>
      <c r="Y53" s="81"/>
      <c r="Z53" s="82"/>
      <c r="AA53" s="70"/>
      <c r="AB53" s="70"/>
      <c r="AC53" s="72"/>
      <c r="AD53" s="73"/>
      <c r="AE53" s="74"/>
      <c r="AF53" s="75"/>
      <c r="AG53" s="76"/>
      <c r="AH53" s="66"/>
      <c r="AI53" s="77"/>
      <c r="AJ53" s="78"/>
      <c r="AK53" s="78"/>
      <c r="AL53" s="78"/>
      <c r="AO53" s="18"/>
    </row>
    <row r="54" spans="1:41" ht="14.25" customHeight="1" outlineLevel="1">
      <c r="A54" s="15" t="s">
        <v>8</v>
      </c>
      <c r="C54" s="1" t="str">
        <f>CONCATENATE(E42,"  -  ",E45)</f>
        <v>  -  </v>
      </c>
      <c r="E54" s="78"/>
      <c r="F54" s="78"/>
      <c r="G54" s="78"/>
      <c r="H54" s="63"/>
      <c r="I54" s="69" t="s">
        <v>27</v>
      </c>
      <c r="J54" s="64"/>
      <c r="K54" s="70"/>
      <c r="L54" s="63"/>
      <c r="M54" s="69" t="s">
        <v>27</v>
      </c>
      <c r="N54" s="64"/>
      <c r="O54" s="70"/>
      <c r="P54" s="63"/>
      <c r="Q54" s="69" t="s">
        <v>27</v>
      </c>
      <c r="R54" s="64"/>
      <c r="S54" s="71"/>
      <c r="T54" s="63"/>
      <c r="U54" s="69" t="s">
        <v>27</v>
      </c>
      <c r="V54" s="64"/>
      <c r="W54" s="71"/>
      <c r="X54" s="63"/>
      <c r="Y54" s="69" t="s">
        <v>27</v>
      </c>
      <c r="Z54" s="64"/>
      <c r="AA54" s="70"/>
      <c r="AB54" s="70"/>
      <c r="AC54" s="72">
        <f>IF($H54-$J54&gt;0,1,0)+IF($L54-$N54&gt;0,1,0)+IF($P54-$R54&gt;0,1,0)+IF($T54-$V54&gt;0,1,0)+IF($X54-$Z54&gt;0,1,0)</f>
        <v>0</v>
      </c>
      <c r="AD54" s="73" t="s">
        <v>27</v>
      </c>
      <c r="AE54" s="74">
        <f>IF($H54-$J54&lt;0,1,0)+IF($L54-$N54&lt;0,1,0)+IF($P54-$R54&lt;0,1,0)+IF($T54-$V54&lt;0,1,0)+IF($X54-$Z54&lt;0,1,0)</f>
        <v>0</v>
      </c>
      <c r="AF54" s="75"/>
      <c r="AG54" s="76">
        <f>IF($AC54-$AE54&gt;0,1,0)</f>
        <v>0</v>
      </c>
      <c r="AH54" s="65" t="s">
        <v>27</v>
      </c>
      <c r="AI54" s="77">
        <f>IF($AC54-$AE54&lt;0,1,0)</f>
        <v>0</v>
      </c>
      <c r="AJ54" s="78"/>
      <c r="AK54" s="78"/>
      <c r="AL54" s="78"/>
      <c r="AN54" s="7"/>
      <c r="AO54" s="18"/>
    </row>
    <row r="55" spans="1:41" ht="14.25" customHeight="1" outlineLevel="1">
      <c r="A55" s="15" t="s">
        <v>9</v>
      </c>
      <c r="C55" s="1" t="str">
        <f>CONCATENATE(E43,"  -  ",E47)</f>
        <v>  -  </v>
      </c>
      <c r="E55" s="78"/>
      <c r="F55" s="78"/>
      <c r="G55" s="78"/>
      <c r="H55" s="63"/>
      <c r="I55" s="69" t="s">
        <v>27</v>
      </c>
      <c r="J55" s="64"/>
      <c r="K55" s="70"/>
      <c r="L55" s="63"/>
      <c r="M55" s="69" t="s">
        <v>27</v>
      </c>
      <c r="N55" s="64"/>
      <c r="O55" s="70"/>
      <c r="P55" s="63"/>
      <c r="Q55" s="69" t="s">
        <v>27</v>
      </c>
      <c r="R55" s="64"/>
      <c r="S55" s="71"/>
      <c r="T55" s="63"/>
      <c r="U55" s="69" t="s">
        <v>27</v>
      </c>
      <c r="V55" s="64"/>
      <c r="W55" s="71"/>
      <c r="X55" s="63"/>
      <c r="Y55" s="69" t="s">
        <v>27</v>
      </c>
      <c r="Z55" s="64"/>
      <c r="AA55" s="70"/>
      <c r="AB55" s="70"/>
      <c r="AC55" s="72">
        <f>IF($H55-$J55&gt;0,1,0)+IF($L55-$N55&gt;0,1,0)+IF($P55-$R55&gt;0,1,0)+IF($T55-$V55&gt;0,1,0)+IF($X55-$Z55&gt;0,1,0)</f>
        <v>0</v>
      </c>
      <c r="AD55" s="73" t="s">
        <v>27</v>
      </c>
      <c r="AE55" s="74">
        <f>IF($H55-$J55&lt;0,1,0)+IF($L55-$N55&lt;0,1,0)+IF($P55-$R55&lt;0,1,0)+IF($T55-$V55&lt;0,1,0)+IF($X55-$Z55&lt;0,1,0)</f>
        <v>0</v>
      </c>
      <c r="AF55" s="75"/>
      <c r="AG55" s="76">
        <f>IF($AC55-$AE55&gt;0,1,0)</f>
        <v>0</v>
      </c>
      <c r="AH55" s="65" t="s">
        <v>27</v>
      </c>
      <c r="AI55" s="77">
        <f>IF($AC55-$AE55&lt;0,1,0)</f>
        <v>0</v>
      </c>
      <c r="AJ55" s="78"/>
      <c r="AK55" s="78"/>
      <c r="AL55" s="78"/>
      <c r="AN55" s="7"/>
      <c r="AO55" s="18"/>
    </row>
    <row r="56" spans="1:41" ht="14.25" customHeight="1" outlineLevel="1">
      <c r="A56" s="15" t="s">
        <v>10</v>
      </c>
      <c r="C56" s="1" t="str">
        <f>CONCATENATE(E44,"  -  ",E46)</f>
        <v>  -  </v>
      </c>
      <c r="E56" s="78"/>
      <c r="F56" s="78"/>
      <c r="G56" s="78"/>
      <c r="H56" s="63"/>
      <c r="I56" s="69" t="s">
        <v>27</v>
      </c>
      <c r="J56" s="64"/>
      <c r="K56" s="70"/>
      <c r="L56" s="63"/>
      <c r="M56" s="69" t="s">
        <v>27</v>
      </c>
      <c r="N56" s="64"/>
      <c r="O56" s="70"/>
      <c r="P56" s="63"/>
      <c r="Q56" s="69" t="s">
        <v>27</v>
      </c>
      <c r="R56" s="64"/>
      <c r="S56" s="71"/>
      <c r="T56" s="63"/>
      <c r="U56" s="69" t="s">
        <v>27</v>
      </c>
      <c r="V56" s="64"/>
      <c r="W56" s="71"/>
      <c r="X56" s="63"/>
      <c r="Y56" s="69" t="s">
        <v>27</v>
      </c>
      <c r="Z56" s="64"/>
      <c r="AA56" s="70"/>
      <c r="AB56" s="70"/>
      <c r="AC56" s="72">
        <f>IF($H56-$J56&gt;0,1,0)+IF($L56-$N56&gt;0,1,0)+IF($P56-$R56&gt;0,1,0)+IF($T56-$V56&gt;0,1,0)+IF($X56-$Z56&gt;0,1,0)</f>
        <v>0</v>
      </c>
      <c r="AD56" s="73" t="s">
        <v>27</v>
      </c>
      <c r="AE56" s="74">
        <f>IF($H56-$J56&lt;0,1,0)+IF($L56-$N56&lt;0,1,0)+IF($P56-$R56&lt;0,1,0)+IF($T56-$V56&lt;0,1,0)+IF($X56-$Z56&lt;0,1,0)</f>
        <v>0</v>
      </c>
      <c r="AF56" s="75"/>
      <c r="AG56" s="76">
        <f>IF($AC56-$AE56&gt;0,1,0)</f>
        <v>0</v>
      </c>
      <c r="AH56" s="65" t="s">
        <v>27</v>
      </c>
      <c r="AI56" s="77">
        <f>IF($AC56-$AE56&lt;0,1,0)</f>
        <v>0</v>
      </c>
      <c r="AJ56" s="78"/>
      <c r="AK56" s="78"/>
      <c r="AL56" s="78"/>
      <c r="AN56" s="7"/>
      <c r="AO56" s="18"/>
    </row>
    <row r="57" spans="1:41" ht="14.25" customHeight="1" outlineLevel="1">
      <c r="A57" s="15"/>
      <c r="E57" s="78"/>
      <c r="F57" s="78"/>
      <c r="G57" s="78"/>
      <c r="H57" s="80"/>
      <c r="I57" s="81"/>
      <c r="J57" s="82"/>
      <c r="K57" s="70"/>
      <c r="L57" s="80"/>
      <c r="M57" s="81"/>
      <c r="N57" s="82"/>
      <c r="O57" s="70"/>
      <c r="P57" s="80"/>
      <c r="Q57" s="81"/>
      <c r="R57" s="82"/>
      <c r="S57" s="71"/>
      <c r="T57" s="80"/>
      <c r="U57" s="81"/>
      <c r="V57" s="82"/>
      <c r="W57" s="71"/>
      <c r="X57" s="80"/>
      <c r="Y57" s="81"/>
      <c r="Z57" s="82"/>
      <c r="AA57" s="70"/>
      <c r="AB57" s="70"/>
      <c r="AC57" s="72"/>
      <c r="AD57" s="73"/>
      <c r="AE57" s="74"/>
      <c r="AF57" s="75"/>
      <c r="AG57" s="76"/>
      <c r="AH57" s="66"/>
      <c r="AI57" s="77"/>
      <c r="AJ57" s="78"/>
      <c r="AK57" s="78"/>
      <c r="AL57" s="78"/>
      <c r="AO57" s="18"/>
    </row>
    <row r="58" spans="1:41" ht="14.25" customHeight="1" outlineLevel="1">
      <c r="A58" s="15" t="s">
        <v>12</v>
      </c>
      <c r="C58" s="1" t="str">
        <f>CONCATENATE(E42,"  -  ",E44)</f>
        <v>  -  </v>
      </c>
      <c r="E58" s="78"/>
      <c r="F58" s="78"/>
      <c r="G58" s="78"/>
      <c r="H58" s="63"/>
      <c r="I58" s="69" t="s">
        <v>27</v>
      </c>
      <c r="J58" s="64"/>
      <c r="K58" s="70"/>
      <c r="L58" s="63"/>
      <c r="M58" s="69" t="s">
        <v>27</v>
      </c>
      <c r="N58" s="64"/>
      <c r="O58" s="70"/>
      <c r="P58" s="63"/>
      <c r="Q58" s="69" t="s">
        <v>27</v>
      </c>
      <c r="R58" s="64"/>
      <c r="S58" s="71"/>
      <c r="T58" s="63"/>
      <c r="U58" s="69" t="s">
        <v>27</v>
      </c>
      <c r="V58" s="64"/>
      <c r="W58" s="71"/>
      <c r="X58" s="63"/>
      <c r="Y58" s="69" t="s">
        <v>27</v>
      </c>
      <c r="Z58" s="64"/>
      <c r="AA58" s="70"/>
      <c r="AB58" s="70"/>
      <c r="AC58" s="72">
        <f>IF($H58-$J58&gt;0,1,0)+IF($L58-$N58&gt;0,1,0)+IF($P58-$R58&gt;0,1,0)+IF($T58-$V58&gt;0,1,0)+IF($X58-$Z58&gt;0,1,0)</f>
        <v>0</v>
      </c>
      <c r="AD58" s="73" t="s">
        <v>27</v>
      </c>
      <c r="AE58" s="74">
        <f>IF($H58-$J58&lt;0,1,0)+IF($L58-$N58&lt;0,1,0)+IF($P58-$R58&lt;0,1,0)+IF($T58-$V58&lt;0,1,0)+IF($X58-$Z58&lt;0,1,0)</f>
        <v>0</v>
      </c>
      <c r="AF58" s="75"/>
      <c r="AG58" s="76">
        <f>IF($AC58-$AE58&gt;0,1,0)</f>
        <v>0</v>
      </c>
      <c r="AH58" s="65" t="s">
        <v>27</v>
      </c>
      <c r="AI58" s="77">
        <f>IF($AC58-$AE58&lt;0,1,0)</f>
        <v>0</v>
      </c>
      <c r="AJ58" s="78"/>
      <c r="AK58" s="78"/>
      <c r="AL58" s="78"/>
      <c r="AN58" s="7"/>
      <c r="AO58" s="18"/>
    </row>
    <row r="59" spans="1:41" ht="14.25" customHeight="1" outlineLevel="1">
      <c r="A59" s="15" t="s">
        <v>13</v>
      </c>
      <c r="C59" s="1" t="str">
        <f>CONCATENATE(E43,"  -  ",E46)</f>
        <v>  -  </v>
      </c>
      <c r="E59" s="78"/>
      <c r="F59" s="78"/>
      <c r="G59" s="78"/>
      <c r="H59" s="63"/>
      <c r="I59" s="69" t="s">
        <v>27</v>
      </c>
      <c r="J59" s="64"/>
      <c r="K59" s="70"/>
      <c r="L59" s="63"/>
      <c r="M59" s="69" t="s">
        <v>27</v>
      </c>
      <c r="N59" s="64"/>
      <c r="O59" s="70"/>
      <c r="P59" s="63"/>
      <c r="Q59" s="69" t="s">
        <v>27</v>
      </c>
      <c r="R59" s="64"/>
      <c r="S59" s="71"/>
      <c r="T59" s="63"/>
      <c r="U59" s="69" t="s">
        <v>27</v>
      </c>
      <c r="V59" s="64"/>
      <c r="W59" s="71"/>
      <c r="X59" s="63"/>
      <c r="Y59" s="69" t="s">
        <v>27</v>
      </c>
      <c r="Z59" s="64"/>
      <c r="AA59" s="70"/>
      <c r="AB59" s="70"/>
      <c r="AC59" s="72">
        <f>IF($H59-$J59&gt;0,1,0)+IF($L59-$N59&gt;0,1,0)+IF($P59-$R59&gt;0,1,0)+IF($T59-$V59&gt;0,1,0)+IF($X59-$Z59&gt;0,1,0)</f>
        <v>0</v>
      </c>
      <c r="AD59" s="73" t="s">
        <v>27</v>
      </c>
      <c r="AE59" s="74">
        <f>IF($H59-$J59&lt;0,1,0)+IF($L59-$N59&lt;0,1,0)+IF($P59-$R59&lt;0,1,0)+IF($T59-$V59&lt;0,1,0)+IF($X59-$Z59&lt;0,1,0)</f>
        <v>0</v>
      </c>
      <c r="AF59" s="75"/>
      <c r="AG59" s="76">
        <f>IF($AC59-$AE59&gt;0,1,0)</f>
        <v>0</v>
      </c>
      <c r="AH59" s="65" t="s">
        <v>27</v>
      </c>
      <c r="AI59" s="77">
        <f>IF($AC59-$AE59&lt;0,1,0)</f>
        <v>0</v>
      </c>
      <c r="AJ59" s="78"/>
      <c r="AK59" s="78"/>
      <c r="AL59" s="78"/>
      <c r="AN59" s="7"/>
      <c r="AO59" s="18"/>
    </row>
    <row r="60" spans="1:41" ht="14.25" customHeight="1" outlineLevel="1">
      <c r="A60" s="15" t="s">
        <v>14</v>
      </c>
      <c r="C60" s="1" t="str">
        <f>CONCATENATE(E45,"  -  ",E47)</f>
        <v>  -  </v>
      </c>
      <c r="E60" s="78"/>
      <c r="F60" s="78"/>
      <c r="G60" s="78"/>
      <c r="H60" s="63"/>
      <c r="I60" s="69" t="s">
        <v>27</v>
      </c>
      <c r="J60" s="64"/>
      <c r="K60" s="70"/>
      <c r="L60" s="63"/>
      <c r="M60" s="69" t="s">
        <v>27</v>
      </c>
      <c r="N60" s="64"/>
      <c r="O60" s="70"/>
      <c r="P60" s="63"/>
      <c r="Q60" s="69" t="s">
        <v>27</v>
      </c>
      <c r="R60" s="64"/>
      <c r="S60" s="71"/>
      <c r="T60" s="63"/>
      <c r="U60" s="69" t="s">
        <v>27</v>
      </c>
      <c r="V60" s="64"/>
      <c r="W60" s="71"/>
      <c r="X60" s="63"/>
      <c r="Y60" s="69" t="s">
        <v>27</v>
      </c>
      <c r="Z60" s="64"/>
      <c r="AA60" s="70"/>
      <c r="AB60" s="70"/>
      <c r="AC60" s="72">
        <f>IF($H60-$J60&gt;0,1,0)+IF($L60-$N60&gt;0,1,0)+IF($P60-$R60&gt;0,1,0)+IF($T60-$V60&gt;0,1,0)+IF($X60-$Z60&gt;0,1,0)</f>
        <v>0</v>
      </c>
      <c r="AD60" s="73" t="s">
        <v>27</v>
      </c>
      <c r="AE60" s="74">
        <f>IF($H60-$J60&lt;0,1,0)+IF($L60-$N60&lt;0,1,0)+IF($P60-$R60&lt;0,1,0)+IF($T60-$V60&lt;0,1,0)+IF($X60-$Z60&lt;0,1,0)</f>
        <v>0</v>
      </c>
      <c r="AF60" s="75"/>
      <c r="AG60" s="76">
        <f>IF($AC60-$AE60&gt;0,1,0)</f>
        <v>0</v>
      </c>
      <c r="AH60" s="65" t="s">
        <v>27</v>
      </c>
      <c r="AI60" s="77">
        <f>IF($AC60-$AE60&lt;0,1,0)</f>
        <v>0</v>
      </c>
      <c r="AJ60" s="78"/>
      <c r="AK60" s="78"/>
      <c r="AL60" s="78"/>
      <c r="AN60" s="7"/>
      <c r="AO60" s="18"/>
    </row>
    <row r="61" spans="1:41" ht="14.25" customHeight="1" outlineLevel="1">
      <c r="A61" s="15"/>
      <c r="E61" s="78"/>
      <c r="F61" s="78"/>
      <c r="G61" s="78"/>
      <c r="H61" s="80"/>
      <c r="I61" s="81"/>
      <c r="J61" s="82"/>
      <c r="K61" s="70"/>
      <c r="L61" s="80"/>
      <c r="M61" s="81"/>
      <c r="N61" s="82"/>
      <c r="O61" s="70"/>
      <c r="P61" s="80"/>
      <c r="Q61" s="81"/>
      <c r="R61" s="82"/>
      <c r="S61" s="71"/>
      <c r="T61" s="80"/>
      <c r="U61" s="81"/>
      <c r="V61" s="82"/>
      <c r="W61" s="71"/>
      <c r="X61" s="80"/>
      <c r="Y61" s="81"/>
      <c r="Z61" s="82"/>
      <c r="AA61" s="70"/>
      <c r="AB61" s="70"/>
      <c r="AC61" s="72"/>
      <c r="AD61" s="73"/>
      <c r="AE61" s="74"/>
      <c r="AF61" s="75"/>
      <c r="AG61" s="76"/>
      <c r="AH61" s="66"/>
      <c r="AI61" s="77"/>
      <c r="AJ61" s="78"/>
      <c r="AK61" s="78"/>
      <c r="AL61" s="78"/>
      <c r="AO61" s="18"/>
    </row>
    <row r="62" spans="1:41" ht="14.25" customHeight="1" outlineLevel="1">
      <c r="A62" s="15" t="s">
        <v>16</v>
      </c>
      <c r="C62" s="1" t="str">
        <f>CONCATENATE(E42,"  -  ",E47)</f>
        <v>  -  </v>
      </c>
      <c r="E62" s="78"/>
      <c r="F62" s="78"/>
      <c r="G62" s="78"/>
      <c r="H62" s="63"/>
      <c r="I62" s="69" t="s">
        <v>27</v>
      </c>
      <c r="J62" s="64"/>
      <c r="K62" s="70"/>
      <c r="L62" s="63"/>
      <c r="M62" s="69" t="s">
        <v>27</v>
      </c>
      <c r="N62" s="64"/>
      <c r="O62" s="70"/>
      <c r="P62" s="63"/>
      <c r="Q62" s="69" t="s">
        <v>27</v>
      </c>
      <c r="R62" s="64"/>
      <c r="S62" s="71"/>
      <c r="T62" s="63"/>
      <c r="U62" s="69" t="s">
        <v>27</v>
      </c>
      <c r="V62" s="64"/>
      <c r="W62" s="71"/>
      <c r="X62" s="63"/>
      <c r="Y62" s="69" t="s">
        <v>27</v>
      </c>
      <c r="Z62" s="64"/>
      <c r="AA62" s="70"/>
      <c r="AB62" s="70"/>
      <c r="AC62" s="72">
        <f>IF($H62-$J62&gt;0,1,0)+IF($L62-$N62&gt;0,1,0)+IF($P62-$R62&gt;0,1,0)+IF($T62-$V62&gt;0,1,0)+IF($X62-$Z62&gt;0,1,0)</f>
        <v>0</v>
      </c>
      <c r="AD62" s="73" t="s">
        <v>27</v>
      </c>
      <c r="AE62" s="74">
        <f>IF($H62-$J62&lt;0,1,0)+IF($L62-$N62&lt;0,1,0)+IF($P62-$R62&lt;0,1,0)+IF($T62-$V62&lt;0,1,0)+IF($X62-$Z62&lt;0,1,0)</f>
        <v>0</v>
      </c>
      <c r="AF62" s="75"/>
      <c r="AG62" s="76">
        <f>IF($AC62-$AE62&gt;0,1,0)</f>
        <v>0</v>
      </c>
      <c r="AH62" s="65" t="s">
        <v>27</v>
      </c>
      <c r="AI62" s="77">
        <f>IF($AC62-$AE62&lt;0,1,0)</f>
        <v>0</v>
      </c>
      <c r="AJ62" s="78"/>
      <c r="AK62" s="78"/>
      <c r="AL62" s="78"/>
      <c r="AN62" s="7"/>
      <c r="AO62" s="18"/>
    </row>
    <row r="63" spans="1:41" ht="14.25" customHeight="1" outlineLevel="1">
      <c r="A63" s="15" t="s">
        <v>17</v>
      </c>
      <c r="C63" s="1" t="str">
        <f>CONCATENATE(E43,"  -  ",E44)</f>
        <v>  -  </v>
      </c>
      <c r="E63" s="78"/>
      <c r="F63" s="78"/>
      <c r="G63" s="78"/>
      <c r="H63" s="63"/>
      <c r="I63" s="69" t="s">
        <v>27</v>
      </c>
      <c r="J63" s="64"/>
      <c r="K63" s="70"/>
      <c r="L63" s="63"/>
      <c r="M63" s="69" t="s">
        <v>27</v>
      </c>
      <c r="N63" s="64"/>
      <c r="O63" s="70"/>
      <c r="P63" s="63"/>
      <c r="Q63" s="69" t="s">
        <v>27</v>
      </c>
      <c r="R63" s="64"/>
      <c r="S63" s="71"/>
      <c r="T63" s="63"/>
      <c r="U63" s="69" t="s">
        <v>27</v>
      </c>
      <c r="V63" s="64"/>
      <c r="W63" s="71"/>
      <c r="X63" s="63"/>
      <c r="Y63" s="69" t="s">
        <v>27</v>
      </c>
      <c r="Z63" s="64"/>
      <c r="AA63" s="70"/>
      <c r="AB63" s="70"/>
      <c r="AC63" s="72">
        <f>IF($H63-$J63&gt;0,1,0)+IF($L63-$N63&gt;0,1,0)+IF($P63-$R63&gt;0,1,0)+IF($T63-$V63&gt;0,1,0)+IF($X63-$Z63&gt;0,1,0)</f>
        <v>0</v>
      </c>
      <c r="AD63" s="73" t="s">
        <v>27</v>
      </c>
      <c r="AE63" s="74">
        <f>IF($H63-$J63&lt;0,1,0)+IF($L63-$N63&lt;0,1,0)+IF($P63-$R63&lt;0,1,0)+IF($T63-$V63&lt;0,1,0)+IF($X63-$Z63&lt;0,1,0)</f>
        <v>0</v>
      </c>
      <c r="AF63" s="75"/>
      <c r="AG63" s="76">
        <f>IF($AC63-$AE63&gt;0,1,0)</f>
        <v>0</v>
      </c>
      <c r="AH63" s="65" t="s">
        <v>27</v>
      </c>
      <c r="AI63" s="77">
        <f>IF($AC63-$AE63&lt;0,1,0)</f>
        <v>0</v>
      </c>
      <c r="AJ63" s="78"/>
      <c r="AK63" s="78"/>
      <c r="AL63" s="78"/>
      <c r="AN63" s="7"/>
      <c r="AO63" s="18"/>
    </row>
    <row r="64" spans="1:41" ht="14.25" customHeight="1" outlineLevel="1">
      <c r="A64" s="15" t="s">
        <v>18</v>
      </c>
      <c r="C64" s="1" t="str">
        <f>CONCATENATE(E45,"  -  ",E46)</f>
        <v>  -  </v>
      </c>
      <c r="E64" s="78"/>
      <c r="F64" s="78"/>
      <c r="G64" s="78"/>
      <c r="H64" s="63"/>
      <c r="I64" s="69" t="s">
        <v>27</v>
      </c>
      <c r="J64" s="64"/>
      <c r="K64" s="70"/>
      <c r="L64" s="63"/>
      <c r="M64" s="69" t="s">
        <v>27</v>
      </c>
      <c r="N64" s="64"/>
      <c r="O64" s="70"/>
      <c r="P64" s="63"/>
      <c r="Q64" s="69" t="s">
        <v>27</v>
      </c>
      <c r="R64" s="64"/>
      <c r="S64" s="71"/>
      <c r="T64" s="63"/>
      <c r="U64" s="69" t="s">
        <v>27</v>
      </c>
      <c r="V64" s="64"/>
      <c r="W64" s="71"/>
      <c r="X64" s="63"/>
      <c r="Y64" s="69" t="s">
        <v>27</v>
      </c>
      <c r="Z64" s="64"/>
      <c r="AA64" s="70"/>
      <c r="AB64" s="70"/>
      <c r="AC64" s="72">
        <f>IF($H64-$J64&gt;0,1,0)+IF($L64-$N64&gt;0,1,0)+IF($P64-$R64&gt;0,1,0)+IF($T64-$V64&gt;0,1,0)+IF($X64-$Z64&gt;0,1,0)</f>
        <v>0</v>
      </c>
      <c r="AD64" s="73" t="s">
        <v>27</v>
      </c>
      <c r="AE64" s="74">
        <f>IF($H64-$J64&lt;0,1,0)+IF($L64-$N64&lt;0,1,0)+IF($P64-$R64&lt;0,1,0)+IF($T64-$V64&lt;0,1,0)+IF($X64-$Z64&lt;0,1,0)</f>
        <v>0</v>
      </c>
      <c r="AF64" s="75"/>
      <c r="AG64" s="76">
        <f>IF($AC64-$AE64&gt;0,1,0)</f>
        <v>0</v>
      </c>
      <c r="AH64" s="65" t="s">
        <v>27</v>
      </c>
      <c r="AI64" s="77">
        <f>IF($AC64-$AE64&lt;0,1,0)</f>
        <v>0</v>
      </c>
      <c r="AJ64" s="78"/>
      <c r="AK64" s="78"/>
      <c r="AL64" s="78"/>
      <c r="AN64" s="7"/>
      <c r="AO64" s="18"/>
    </row>
    <row r="65" spans="1:41" ht="14.25" customHeight="1" outlineLevel="1">
      <c r="A65" s="15"/>
      <c r="E65" s="78"/>
      <c r="F65" s="78"/>
      <c r="G65" s="78"/>
      <c r="H65" s="80"/>
      <c r="I65" s="81"/>
      <c r="J65" s="82"/>
      <c r="K65" s="70"/>
      <c r="L65" s="80"/>
      <c r="M65" s="81"/>
      <c r="N65" s="82"/>
      <c r="O65" s="70"/>
      <c r="P65" s="80"/>
      <c r="Q65" s="81"/>
      <c r="R65" s="82"/>
      <c r="S65" s="71"/>
      <c r="T65" s="80"/>
      <c r="U65" s="81"/>
      <c r="V65" s="82"/>
      <c r="W65" s="71"/>
      <c r="X65" s="80"/>
      <c r="Y65" s="81"/>
      <c r="Z65" s="82"/>
      <c r="AA65" s="70"/>
      <c r="AB65" s="70"/>
      <c r="AC65" s="72"/>
      <c r="AD65" s="73"/>
      <c r="AE65" s="74"/>
      <c r="AF65" s="75"/>
      <c r="AG65" s="76"/>
      <c r="AH65" s="66"/>
      <c r="AI65" s="77"/>
      <c r="AJ65" s="78"/>
      <c r="AK65" s="78"/>
      <c r="AL65" s="78"/>
      <c r="AO65" s="18"/>
    </row>
    <row r="66" spans="1:41" ht="14.25" customHeight="1" outlineLevel="1">
      <c r="A66" s="15" t="s">
        <v>20</v>
      </c>
      <c r="C66" s="1" t="str">
        <f>CONCATENATE(E42,"  -  ",E43)</f>
        <v>  -  </v>
      </c>
      <c r="E66" s="78"/>
      <c r="F66" s="78"/>
      <c r="G66" s="78"/>
      <c r="H66" s="63"/>
      <c r="I66" s="69" t="s">
        <v>27</v>
      </c>
      <c r="J66" s="64"/>
      <c r="K66" s="70"/>
      <c r="L66" s="63"/>
      <c r="M66" s="69" t="s">
        <v>27</v>
      </c>
      <c r="N66" s="64"/>
      <c r="O66" s="70"/>
      <c r="P66" s="63"/>
      <c r="Q66" s="69" t="s">
        <v>27</v>
      </c>
      <c r="R66" s="64"/>
      <c r="S66" s="71"/>
      <c r="T66" s="63"/>
      <c r="U66" s="69" t="s">
        <v>27</v>
      </c>
      <c r="V66" s="64"/>
      <c r="W66" s="71"/>
      <c r="X66" s="63"/>
      <c r="Y66" s="69" t="s">
        <v>27</v>
      </c>
      <c r="Z66" s="64"/>
      <c r="AA66" s="70"/>
      <c r="AB66" s="70"/>
      <c r="AC66" s="72">
        <f>IF($H66-$J66&gt;0,1,0)+IF($L66-$N66&gt;0,1,0)+IF($P66-$R66&gt;0,1,0)+IF($T66-$V66&gt;0,1,0)+IF($X66-$Z66&gt;0,1,0)</f>
        <v>0</v>
      </c>
      <c r="AD66" s="73" t="s">
        <v>27</v>
      </c>
      <c r="AE66" s="74">
        <f>IF($H66-$J66&lt;0,1,0)+IF($L66-$N66&lt;0,1,0)+IF($P66-$R66&lt;0,1,0)+IF($T66-$V66&lt;0,1,0)+IF($X66-$Z66&lt;0,1,0)</f>
        <v>0</v>
      </c>
      <c r="AF66" s="75"/>
      <c r="AG66" s="76">
        <f>IF($AC66-$AE66&gt;0,1,0)</f>
        <v>0</v>
      </c>
      <c r="AH66" s="65" t="s">
        <v>27</v>
      </c>
      <c r="AI66" s="77">
        <f>IF($AC66-$AE66&lt;0,1,0)</f>
        <v>0</v>
      </c>
      <c r="AJ66" s="78"/>
      <c r="AK66" s="78"/>
      <c r="AL66" s="78"/>
      <c r="AN66" s="7"/>
      <c r="AO66" s="18"/>
    </row>
    <row r="67" spans="1:41" ht="14.25" customHeight="1" outlineLevel="1">
      <c r="A67" s="15" t="s">
        <v>21</v>
      </c>
      <c r="C67" s="1" t="str">
        <f>CONCATENATE(E44,"  -  ",E45)</f>
        <v>  -  </v>
      </c>
      <c r="E67" s="78"/>
      <c r="F67" s="78"/>
      <c r="G67" s="78"/>
      <c r="H67" s="63"/>
      <c r="I67" s="69" t="s">
        <v>27</v>
      </c>
      <c r="J67" s="64"/>
      <c r="K67" s="70"/>
      <c r="L67" s="63"/>
      <c r="M67" s="69" t="s">
        <v>27</v>
      </c>
      <c r="N67" s="64"/>
      <c r="O67" s="70"/>
      <c r="P67" s="63"/>
      <c r="Q67" s="69" t="s">
        <v>27</v>
      </c>
      <c r="R67" s="64"/>
      <c r="S67" s="71"/>
      <c r="T67" s="63"/>
      <c r="U67" s="69" t="s">
        <v>27</v>
      </c>
      <c r="V67" s="64"/>
      <c r="W67" s="71"/>
      <c r="X67" s="63"/>
      <c r="Y67" s="69" t="s">
        <v>27</v>
      </c>
      <c r="Z67" s="64"/>
      <c r="AA67" s="70"/>
      <c r="AB67" s="70"/>
      <c r="AC67" s="72">
        <f>IF($H67-$J67&gt;0,1,0)+IF($L67-$N67&gt;0,1,0)+IF($P67-$R67&gt;0,1,0)+IF($T67-$V67&gt;0,1,0)+IF($X67-$Z67&gt;0,1,0)</f>
        <v>0</v>
      </c>
      <c r="AD67" s="73" t="s">
        <v>27</v>
      </c>
      <c r="AE67" s="74">
        <f>IF($H67-$J67&lt;0,1,0)+IF($L67-$N67&lt;0,1,0)+IF($P67-$R67&lt;0,1,0)+IF($T67-$V67&lt;0,1,0)+IF($X67-$Z67&lt;0,1,0)</f>
        <v>0</v>
      </c>
      <c r="AF67" s="75"/>
      <c r="AG67" s="76">
        <f>IF($AC67-$AE67&gt;0,1,0)</f>
        <v>0</v>
      </c>
      <c r="AH67" s="65" t="s">
        <v>27</v>
      </c>
      <c r="AI67" s="77">
        <f>IF($AC67-$AE67&lt;0,1,0)</f>
        <v>0</v>
      </c>
      <c r="AJ67" s="78"/>
      <c r="AK67" s="78"/>
      <c r="AL67" s="78"/>
      <c r="AN67" s="7"/>
      <c r="AO67" s="18"/>
    </row>
    <row r="68" spans="1:41" ht="14.25" customHeight="1" outlineLevel="1">
      <c r="A68" s="15" t="s">
        <v>22</v>
      </c>
      <c r="C68" s="1" t="str">
        <f>CONCATENATE(E46,"  -  ",E47)</f>
        <v>  -  </v>
      </c>
      <c r="E68" s="78"/>
      <c r="F68" s="78"/>
      <c r="G68" s="78"/>
      <c r="H68" s="63"/>
      <c r="I68" s="69" t="s">
        <v>27</v>
      </c>
      <c r="J68" s="64"/>
      <c r="K68" s="70"/>
      <c r="L68" s="63"/>
      <c r="M68" s="69" t="s">
        <v>27</v>
      </c>
      <c r="N68" s="64"/>
      <c r="O68" s="70"/>
      <c r="P68" s="63"/>
      <c r="Q68" s="69" t="s">
        <v>27</v>
      </c>
      <c r="R68" s="64"/>
      <c r="S68" s="71"/>
      <c r="T68" s="63"/>
      <c r="U68" s="69" t="s">
        <v>27</v>
      </c>
      <c r="V68" s="64"/>
      <c r="W68" s="71"/>
      <c r="X68" s="63"/>
      <c r="Y68" s="69" t="s">
        <v>27</v>
      </c>
      <c r="Z68" s="64"/>
      <c r="AA68" s="70"/>
      <c r="AB68" s="70"/>
      <c r="AC68" s="83">
        <f>IF($H68-$J68&gt;0,1,0)+IF($L68-$N68&gt;0,1,0)+IF($P68-$R68&gt;0,1,0)+IF($T68-$V68&gt;0,1,0)+IF($X68-$Z68&gt;0,1,0)</f>
        <v>0</v>
      </c>
      <c r="AD68" s="84" t="s">
        <v>27</v>
      </c>
      <c r="AE68" s="85">
        <f>IF($H68-$J68&lt;0,1,0)+IF($L68-$N68&lt;0,1,0)+IF($P68-$R68&lt;0,1,0)+IF($T68-$V68&lt;0,1,0)+IF($X68-$Z68&lt;0,1,0)</f>
        <v>0</v>
      </c>
      <c r="AF68" s="75"/>
      <c r="AG68" s="86">
        <f>IF($AC68-$AE68&gt;0,1,0)</f>
        <v>0</v>
      </c>
      <c r="AH68" s="67" t="s">
        <v>27</v>
      </c>
      <c r="AI68" s="87">
        <f>IF($AC68-$AE68&lt;0,1,0)</f>
        <v>0</v>
      </c>
      <c r="AJ68" s="78"/>
      <c r="AK68" s="78"/>
      <c r="AL68" s="78"/>
      <c r="AN68" s="7"/>
      <c r="AO68" s="18"/>
    </row>
    <row r="69" spans="1:38" ht="14.25" customHeight="1" outlineLevel="1">
      <c r="A69" s="15"/>
      <c r="E69" s="78"/>
      <c r="F69" s="78"/>
      <c r="G69" s="78"/>
      <c r="H69" s="88"/>
      <c r="I69" s="88"/>
      <c r="J69" s="88"/>
      <c r="K69" s="88"/>
      <c r="L69" s="88"/>
      <c r="M69" s="88"/>
      <c r="N69" s="88"/>
      <c r="O69" s="88"/>
      <c r="P69" s="88"/>
      <c r="Q69" s="89"/>
      <c r="R69" s="90"/>
      <c r="S69" s="90"/>
      <c r="T69" s="90"/>
      <c r="U69" s="90"/>
      <c r="V69" s="78"/>
      <c r="W69" s="78"/>
      <c r="X69" s="78"/>
      <c r="Y69" s="78"/>
      <c r="Z69" s="78"/>
      <c r="AA69" s="78"/>
      <c r="AB69" s="78"/>
      <c r="AC69" s="78"/>
      <c r="AD69" s="88"/>
      <c r="AE69" s="88"/>
      <c r="AF69" s="88"/>
      <c r="AG69" s="88"/>
      <c r="AH69" s="78"/>
      <c r="AI69" s="78"/>
      <c r="AJ69" s="78"/>
      <c r="AK69" s="78"/>
      <c r="AL69" s="78"/>
    </row>
  </sheetData>
  <sheetProtection/>
  <mergeCells count="84">
    <mergeCell ref="Z47:AD47"/>
    <mergeCell ref="AE47:AI47"/>
    <mergeCell ref="F47:J47"/>
    <mergeCell ref="K47:O47"/>
    <mergeCell ref="P47:T47"/>
    <mergeCell ref="U47:Y47"/>
    <mergeCell ref="Z46:AD46"/>
    <mergeCell ref="AE46:AI46"/>
    <mergeCell ref="F45:J45"/>
    <mergeCell ref="K45:O45"/>
    <mergeCell ref="F46:J46"/>
    <mergeCell ref="K46:O46"/>
    <mergeCell ref="P46:T46"/>
    <mergeCell ref="U46:Y46"/>
    <mergeCell ref="P45:T45"/>
    <mergeCell ref="U45:Y45"/>
    <mergeCell ref="Z43:AD43"/>
    <mergeCell ref="AE43:AI43"/>
    <mergeCell ref="Z44:AD44"/>
    <mergeCell ref="AE44:AI44"/>
    <mergeCell ref="Z45:AD45"/>
    <mergeCell ref="AE45:AI45"/>
    <mergeCell ref="F44:J44"/>
    <mergeCell ref="K44:O44"/>
    <mergeCell ref="P44:T44"/>
    <mergeCell ref="U44:Y44"/>
    <mergeCell ref="F43:J43"/>
    <mergeCell ref="K43:O43"/>
    <mergeCell ref="P43:T43"/>
    <mergeCell ref="U43:Y43"/>
    <mergeCell ref="Z41:AD41"/>
    <mergeCell ref="AE41:AI41"/>
    <mergeCell ref="F42:J42"/>
    <mergeCell ref="K42:O42"/>
    <mergeCell ref="P42:T42"/>
    <mergeCell ref="U42:Y42"/>
    <mergeCell ref="Z42:AD42"/>
    <mergeCell ref="AE42:AI42"/>
    <mergeCell ref="F41:J41"/>
    <mergeCell ref="K41:O41"/>
    <mergeCell ref="P41:T41"/>
    <mergeCell ref="U41:Y41"/>
    <mergeCell ref="U14:Y14"/>
    <mergeCell ref="U15:Y15"/>
    <mergeCell ref="P13:T13"/>
    <mergeCell ref="P12:T12"/>
    <mergeCell ref="U12:Y12"/>
    <mergeCell ref="U13:Y13"/>
    <mergeCell ref="U9:Y9"/>
    <mergeCell ref="U10:Y10"/>
    <mergeCell ref="U11:Y11"/>
    <mergeCell ref="P11:T11"/>
    <mergeCell ref="P10:T10"/>
    <mergeCell ref="P9:T9"/>
    <mergeCell ref="F15:J15"/>
    <mergeCell ref="F9:J9"/>
    <mergeCell ref="K9:O9"/>
    <mergeCell ref="K10:O10"/>
    <mergeCell ref="K11:O11"/>
    <mergeCell ref="K14:O14"/>
    <mergeCell ref="K15:O15"/>
    <mergeCell ref="Z9:AD9"/>
    <mergeCell ref="Z10:AD10"/>
    <mergeCell ref="Z11:AD11"/>
    <mergeCell ref="Z12:AD12"/>
    <mergeCell ref="Z13:AD13"/>
    <mergeCell ref="Z14:AD14"/>
    <mergeCell ref="Z15:AD15"/>
    <mergeCell ref="F10:J10"/>
    <mergeCell ref="P15:T15"/>
    <mergeCell ref="P14:T14"/>
    <mergeCell ref="F11:J11"/>
    <mergeCell ref="F12:J12"/>
    <mergeCell ref="F13:J13"/>
    <mergeCell ref="K12:O12"/>
    <mergeCell ref="K13:O13"/>
    <mergeCell ref="F14:J14"/>
    <mergeCell ref="AE13:AI13"/>
    <mergeCell ref="AE14:AI14"/>
    <mergeCell ref="AE15:AI15"/>
    <mergeCell ref="AE9:AI9"/>
    <mergeCell ref="AE10:AI10"/>
    <mergeCell ref="AE11:AI11"/>
    <mergeCell ref="AE12:AI12"/>
  </mergeCells>
  <printOptions horizontalCentered="1"/>
  <pageMargins left="0.55" right="0.31" top="0.63" bottom="0.65" header="0.5118110236220472" footer="0.5118110236220472"/>
  <pageSetup fitToHeight="1" fitToWidth="1" horizontalDpi="300" verticalDpi="300" orientation="landscape" paperSize="9" scale="80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K46"/>
  <sheetViews>
    <sheetView showGridLines="0" zoomScale="75" zoomScaleNormal="75" zoomScaleSheetLayoutView="75" zoomScalePageLayoutView="0" workbookViewId="0" topLeftCell="A8">
      <selection activeCell="J29" sqref="J29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4.140625" style="1" customWidth="1"/>
    <col min="5" max="5" width="5.8515625" style="1" bestFit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127</v>
      </c>
    </row>
    <row r="2" ht="15" customHeight="1">
      <c r="D2" s="10" t="s">
        <v>26</v>
      </c>
    </row>
    <row r="3" spans="4:8" ht="15" customHeight="1">
      <c r="D3" s="9" t="s">
        <v>130</v>
      </c>
      <c r="G3" s="22"/>
      <c r="H3" s="3"/>
    </row>
    <row r="4" spans="4:7" ht="15" customHeight="1">
      <c r="D4" s="9"/>
      <c r="G4" s="22"/>
    </row>
    <row r="5" spans="4:7" ht="15" customHeight="1">
      <c r="D5" s="9"/>
      <c r="G5" s="22"/>
    </row>
    <row r="6" spans="4:7" ht="15" customHeight="1">
      <c r="D6" s="9"/>
      <c r="G6" s="22"/>
    </row>
    <row r="7" ht="15" customHeight="1">
      <c r="D7" s="9"/>
    </row>
    <row r="8" spans="4:10" ht="15" customHeight="1">
      <c r="D8" s="2"/>
      <c r="E8" s="2"/>
      <c r="F8" s="2"/>
      <c r="H8" s="7" t="s">
        <v>125</v>
      </c>
      <c r="J8" s="7" t="s">
        <v>126</v>
      </c>
    </row>
    <row r="9" spans="3:10" ht="14.25" customHeight="1">
      <c r="C9" s="20">
        <v>40</v>
      </c>
      <c r="D9" s="47">
        <v>1</v>
      </c>
      <c r="E9" s="42" t="s">
        <v>82</v>
      </c>
      <c r="F9" s="5" t="str">
        <f>IF(C9=0,"",INDEX(Nimet!$A$2:$D$251,C9,4))</f>
        <v>Olah Pentti, SeSi</v>
      </c>
      <c r="G9" s="38"/>
      <c r="H9" s="23"/>
      <c r="I9" s="23"/>
      <c r="J9" s="23"/>
    </row>
    <row r="10" spans="3:10" ht="14.25" customHeight="1">
      <c r="C10" s="20">
        <v>30</v>
      </c>
      <c r="D10" s="48">
        <v>2</v>
      </c>
      <c r="E10" s="43"/>
      <c r="F10" s="4" t="str">
        <f>IF(C10=0,"",INDEX(Nimet!$A$2:$D$251,C10,4))</f>
        <v>Tennilä Otto, PT 75</v>
      </c>
      <c r="G10" s="144"/>
      <c r="H10" s="39"/>
      <c r="I10" s="23"/>
      <c r="J10" s="23"/>
    </row>
    <row r="11" spans="3:10" ht="14.25" customHeight="1">
      <c r="C11" s="20"/>
      <c r="D11" s="47">
        <v>3</v>
      </c>
      <c r="E11" s="42"/>
      <c r="F11" s="5">
        <f>IF(C11=0,"",INDEX(Nimet!$A$2:$D$251,C11,4))</f>
      </c>
      <c r="G11" s="41"/>
      <c r="H11" s="145"/>
      <c r="I11" s="23"/>
      <c r="J11" s="23"/>
    </row>
    <row r="12" spans="3:10" ht="14.25" customHeight="1">
      <c r="C12" s="20"/>
      <c r="D12" s="48">
        <v>4</v>
      </c>
      <c r="E12" s="43"/>
      <c r="F12" s="4">
        <f>IF(C12=0,"",INDEX(Nimet!$A$2:$D$251,C12,4))</f>
      </c>
      <c r="G12" s="36"/>
      <c r="H12" s="25"/>
      <c r="I12" s="39">
        <v>1.2</v>
      </c>
      <c r="J12" s="23"/>
    </row>
    <row r="13" spans="3:10" ht="14.25" customHeight="1">
      <c r="C13" s="20"/>
      <c r="D13" s="47">
        <v>5</v>
      </c>
      <c r="E13" s="42"/>
      <c r="F13" s="5">
        <f>IF(C13=0,"",INDEX(Nimet!$A$2:$D$251,C13,4))</f>
      </c>
      <c r="G13" s="38"/>
      <c r="H13" s="25"/>
      <c r="I13" s="145" t="s">
        <v>196</v>
      </c>
      <c r="J13" s="23"/>
    </row>
    <row r="14" spans="3:10" ht="14.25" customHeight="1">
      <c r="C14" s="20"/>
      <c r="D14" s="48">
        <v>6</v>
      </c>
      <c r="E14" s="43"/>
      <c r="F14" s="4">
        <f>IF(C14=0,"",INDEX(Nimet!$A$2:$D$251,C14,4))</f>
      </c>
      <c r="G14" s="144"/>
      <c r="H14" s="40"/>
      <c r="I14" s="25"/>
      <c r="J14" s="23"/>
    </row>
    <row r="15" spans="3:10" ht="14.25" customHeight="1">
      <c r="C15" s="20">
        <v>36</v>
      </c>
      <c r="D15" s="47">
        <v>7</v>
      </c>
      <c r="E15" s="42" t="s">
        <v>159</v>
      </c>
      <c r="F15" s="5" t="str">
        <f>IF(C15=0,"",INDEX(Nimet!$A$2:$D$251,C15,4))</f>
        <v>Jormanainen Jani, PT Espoo</v>
      </c>
      <c r="G15" s="41"/>
      <c r="H15" s="36"/>
      <c r="I15" s="25"/>
      <c r="J15" s="23"/>
    </row>
    <row r="16" spans="3:10" ht="14.25" customHeight="1">
      <c r="C16" s="20">
        <v>43</v>
      </c>
      <c r="D16" s="48">
        <v>8</v>
      </c>
      <c r="E16" s="43"/>
      <c r="F16" s="4" t="str">
        <f>IF(C16=0,"",INDEX(Nimet!$A$2:$D$251,C16,4))</f>
        <v>Miettinen Esa, TIP-70</v>
      </c>
      <c r="G16" s="36"/>
      <c r="H16" s="23"/>
      <c r="I16" s="25"/>
      <c r="J16" s="23"/>
    </row>
    <row r="17" spans="4:10" ht="14.25" customHeight="1">
      <c r="D17" s="3"/>
      <c r="E17" s="44"/>
      <c r="F17" s="3"/>
      <c r="G17" s="23"/>
      <c r="H17" s="23"/>
      <c r="I17" s="25"/>
      <c r="J17" s="148" t="s">
        <v>200</v>
      </c>
    </row>
    <row r="18" spans="4:11" ht="14.25" customHeight="1">
      <c r="D18" s="2"/>
      <c r="E18" s="45"/>
      <c r="F18" s="2"/>
      <c r="G18" s="26"/>
      <c r="H18" s="26"/>
      <c r="I18" s="25"/>
      <c r="J18" s="145" t="s">
        <v>214</v>
      </c>
      <c r="K18" s="3"/>
    </row>
    <row r="19" spans="3:11" ht="14.25" customHeight="1">
      <c r="C19" s="20">
        <v>25</v>
      </c>
      <c r="D19" s="47">
        <v>9</v>
      </c>
      <c r="E19" s="42" t="s">
        <v>167</v>
      </c>
      <c r="F19" s="5" t="str">
        <f>IF(C19=0,"",INDEX(Nimet!$A$2:$D$251,C19,4))</f>
        <v>Ågren Pekka, OPT-86</v>
      </c>
      <c r="G19" s="38"/>
      <c r="H19" s="23"/>
      <c r="I19" s="25"/>
      <c r="J19" s="25"/>
      <c r="K19" s="3"/>
    </row>
    <row r="20" spans="3:11" ht="14.25" customHeight="1">
      <c r="C20" s="20">
        <v>22</v>
      </c>
      <c r="D20" s="48">
        <v>10</v>
      </c>
      <c r="E20" s="43"/>
      <c r="F20" s="4" t="str">
        <f>IF(C20=0,"",INDEX(Nimet!$A$2:$D$251,C20,4))</f>
        <v>Perkkiö Tuomas, OPT-86</v>
      </c>
      <c r="G20" s="144"/>
      <c r="H20" s="153">
        <v>9.1</v>
      </c>
      <c r="I20" s="25"/>
      <c r="J20" s="25"/>
      <c r="K20" s="3"/>
    </row>
    <row r="21" spans="3:11" ht="14.25" customHeight="1">
      <c r="C21" s="20">
        <v>44</v>
      </c>
      <c r="D21" s="47">
        <v>11</v>
      </c>
      <c r="E21" s="42" t="s">
        <v>83</v>
      </c>
      <c r="F21" s="5" t="str">
        <f>IF(C21=0,"",INDEX(Nimet!$A$2:$D$251,C21,4))</f>
        <v>Mustonen Aleksi, TIP-70</v>
      </c>
      <c r="G21" s="41"/>
      <c r="H21" s="145" t="s">
        <v>193</v>
      </c>
      <c r="I21" s="25"/>
      <c r="J21" s="25"/>
      <c r="K21" s="3"/>
    </row>
    <row r="22" spans="3:11" ht="14.25" customHeight="1">
      <c r="C22" s="20">
        <v>45</v>
      </c>
      <c r="D22" s="48">
        <v>12</v>
      </c>
      <c r="E22" s="43"/>
      <c r="F22" s="4" t="str">
        <f>IF(C22=0,"",INDEX(Nimet!$A$2:$D$251,C22,4))</f>
        <v>Mäkelä Jussi, TIP-70</v>
      </c>
      <c r="G22" s="36"/>
      <c r="H22" s="25"/>
      <c r="I22" s="40">
        <v>15.16</v>
      </c>
      <c r="J22" s="25"/>
      <c r="K22" s="3"/>
    </row>
    <row r="23" spans="3:11" ht="14.25" customHeight="1">
      <c r="C23" s="20"/>
      <c r="D23" s="47">
        <v>13</v>
      </c>
      <c r="E23" s="42"/>
      <c r="F23" s="5">
        <f>IF(C23=0,"",INDEX(Nimet!$A$2:$D$251,C23,4))</f>
      </c>
      <c r="G23" s="38"/>
      <c r="H23" s="25"/>
      <c r="I23" s="36" t="s">
        <v>194</v>
      </c>
      <c r="J23" s="25"/>
      <c r="K23" s="3"/>
    </row>
    <row r="24" spans="3:11" ht="14.25" customHeight="1">
      <c r="C24" s="20"/>
      <c r="D24" s="48">
        <v>14</v>
      </c>
      <c r="E24" s="43"/>
      <c r="F24" s="4">
        <f>IF(C24=0,"",INDEX(Nimet!$A$2:$D$251,C24,4))</f>
      </c>
      <c r="G24" s="144"/>
      <c r="H24" s="40"/>
      <c r="I24" s="23"/>
      <c r="J24" s="25"/>
      <c r="K24" s="3"/>
    </row>
    <row r="25" spans="3:11" ht="14.25" customHeight="1">
      <c r="C25" s="20">
        <v>46</v>
      </c>
      <c r="D25" s="47">
        <v>15</v>
      </c>
      <c r="E25" s="42" t="s">
        <v>149</v>
      </c>
      <c r="F25" s="5" t="str">
        <f>IF(C25=0,"",INDEX(Nimet!$A$2:$D$251,C25,4))</f>
        <v>Räsänen Mika, TIP-70</v>
      </c>
      <c r="G25" s="41"/>
      <c r="H25" s="36"/>
      <c r="I25" s="23"/>
      <c r="J25" s="25"/>
      <c r="K25" s="3"/>
    </row>
    <row r="26" spans="3:11" ht="14.25" customHeight="1">
      <c r="C26" s="20">
        <v>55</v>
      </c>
      <c r="D26" s="48">
        <v>16</v>
      </c>
      <c r="E26" s="43"/>
      <c r="F26" s="4" t="str">
        <f>IF(C26=0,"",INDEX(Nimet!$A$2:$D$251,C26,4))</f>
        <v>Karjalainen Manu, Wega</v>
      </c>
      <c r="G26" s="36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0">
        <v>1.2</v>
      </c>
      <c r="K27" s="3"/>
    </row>
    <row r="28" spans="4:11" ht="14.25" customHeight="1">
      <c r="D28" s="2"/>
      <c r="E28" s="45"/>
      <c r="F28" s="2"/>
      <c r="G28" s="26"/>
      <c r="H28" s="26"/>
      <c r="I28" s="26"/>
      <c r="J28" s="146" t="s">
        <v>221</v>
      </c>
      <c r="K28" s="3"/>
    </row>
    <row r="29" spans="3:11" ht="14.25" customHeight="1">
      <c r="C29" s="20">
        <v>49</v>
      </c>
      <c r="D29" s="47">
        <v>17</v>
      </c>
      <c r="E29" s="42" t="s">
        <v>148</v>
      </c>
      <c r="F29" s="5" t="str">
        <f>IF(C29=0,"",INDEX(Nimet!$A$2:$D$251,C29,4))</f>
        <v>Kantola Roope, TuKa</v>
      </c>
      <c r="G29" s="38"/>
      <c r="H29" s="23"/>
      <c r="I29" s="23"/>
      <c r="J29" s="25"/>
      <c r="K29" s="3"/>
    </row>
    <row r="30" spans="3:11" ht="14.25" customHeight="1">
      <c r="C30" s="20">
        <v>52</v>
      </c>
      <c r="D30" s="48">
        <v>18</v>
      </c>
      <c r="E30" s="43"/>
      <c r="F30" s="4" t="str">
        <f>IF(C30=0,"",INDEX(Nimet!$A$2:$D$251,C30,4))</f>
        <v>Soine Samuli, TuKa</v>
      </c>
      <c r="G30" s="144"/>
      <c r="H30" s="39"/>
      <c r="I30" s="23"/>
      <c r="J30" s="25"/>
      <c r="K30" s="3"/>
    </row>
    <row r="31" spans="3:11" ht="14.25" customHeight="1">
      <c r="C31" s="20"/>
      <c r="D31" s="47">
        <v>19</v>
      </c>
      <c r="E31" s="42"/>
      <c r="F31" s="5">
        <f>IF(C31=0,"",INDEX(Nimet!$A$2:$D$251,C31,4))</f>
      </c>
      <c r="G31" s="41"/>
      <c r="H31" s="145"/>
      <c r="I31" s="23"/>
      <c r="J31" s="25"/>
      <c r="K31" s="3"/>
    </row>
    <row r="32" spans="3:11" ht="14.25" customHeight="1">
      <c r="C32" s="20"/>
      <c r="D32" s="48">
        <v>20</v>
      </c>
      <c r="E32" s="43"/>
      <c r="F32" s="4">
        <f>IF(C32=0,"",INDEX(Nimet!$A$2:$D$251,C32,4))</f>
      </c>
      <c r="G32" s="36"/>
      <c r="H32" s="25"/>
      <c r="I32" s="39">
        <v>17.18</v>
      </c>
      <c r="J32" s="25"/>
      <c r="K32" s="3"/>
    </row>
    <row r="33" spans="3:11" ht="14.25" customHeight="1">
      <c r="C33" s="20">
        <v>24</v>
      </c>
      <c r="D33" s="47">
        <v>21</v>
      </c>
      <c r="E33" s="42" t="s">
        <v>87</v>
      </c>
      <c r="F33" s="5" t="str">
        <f>IF(C33=0,"",INDEX(Nimet!$A$2:$D$251,C33,4))</f>
        <v>Sorvisto Mika, OPT-86</v>
      </c>
      <c r="G33" s="38"/>
      <c r="H33" s="25"/>
      <c r="I33" s="145" t="s">
        <v>195</v>
      </c>
      <c r="J33" s="25"/>
      <c r="K33" s="3"/>
    </row>
    <row r="34" spans="3:11" ht="14.25" customHeight="1">
      <c r="C34" s="20">
        <v>21</v>
      </c>
      <c r="D34" s="48">
        <v>22</v>
      </c>
      <c r="E34" s="43"/>
      <c r="F34" s="4" t="str">
        <f>IF(C34=0,"",INDEX(Nimet!$A$2:$D$251,C34,4))</f>
        <v>Oinas Teemu, OPT-86</v>
      </c>
      <c r="G34" s="144"/>
      <c r="H34" s="40">
        <v>23.24</v>
      </c>
      <c r="I34" s="25"/>
      <c r="J34" s="25"/>
      <c r="K34" s="3"/>
    </row>
    <row r="35" spans="3:11" ht="14.25" customHeight="1">
      <c r="C35" s="20">
        <v>32</v>
      </c>
      <c r="D35" s="47">
        <v>23</v>
      </c>
      <c r="E35" s="42"/>
      <c r="F35" s="5" t="str">
        <f>IF(C35=0,"",INDEX(Nimet!$A$2:$D$251,C35,4))</f>
        <v>Valasti Pasi, PT 75</v>
      </c>
      <c r="G35" s="41"/>
      <c r="H35" s="36" t="s">
        <v>192</v>
      </c>
      <c r="I35" s="25"/>
      <c r="J35" s="25"/>
      <c r="K35" s="3"/>
    </row>
    <row r="36" spans="3:11" ht="14.25" customHeight="1">
      <c r="C36" s="20">
        <v>31</v>
      </c>
      <c r="D36" s="48">
        <v>24</v>
      </c>
      <c r="E36" s="43" t="s">
        <v>150</v>
      </c>
      <c r="F36" s="4" t="str">
        <f>IF(C36=0,"",INDEX(Nimet!$A$2:$D$251,C36,4))</f>
        <v>Tuomola Mika, PT 75</v>
      </c>
      <c r="G36" s="36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149" t="s">
        <v>198</v>
      </c>
      <c r="K37" s="3"/>
    </row>
    <row r="38" spans="4:10" ht="14.25" customHeight="1">
      <c r="D38" s="2"/>
      <c r="E38" s="45"/>
      <c r="F38" s="2"/>
      <c r="G38" s="26"/>
      <c r="H38" s="26"/>
      <c r="I38" s="25"/>
      <c r="J38" s="36" t="s">
        <v>216</v>
      </c>
    </row>
    <row r="39" spans="3:10" ht="14.25" customHeight="1">
      <c r="C39" s="20">
        <v>3</v>
      </c>
      <c r="D39" s="47">
        <v>25</v>
      </c>
      <c r="E39" s="42" t="s">
        <v>165</v>
      </c>
      <c r="F39" s="5" t="str">
        <f>IF(C39=0,"",INDEX(Nimet!$A$2:$D$251,C39,4))</f>
        <v>Autio Riku, KoKa</v>
      </c>
      <c r="G39" s="38"/>
      <c r="H39" s="23"/>
      <c r="I39" s="25"/>
      <c r="J39" s="26"/>
    </row>
    <row r="40" spans="3:10" ht="14.25" customHeight="1">
      <c r="C40" s="20">
        <v>33</v>
      </c>
      <c r="D40" s="48">
        <v>26</v>
      </c>
      <c r="E40" s="43"/>
      <c r="F40" s="4" t="str">
        <f>IF(C40=0,"",INDEX(Nimet!$A$2:$D$251,C40,4))</f>
        <v>Chau Dinh Huy, PT Espoo</v>
      </c>
      <c r="G40" s="144"/>
      <c r="H40" s="39"/>
      <c r="I40" s="25"/>
      <c r="J40" s="26"/>
    </row>
    <row r="41" spans="3:10" ht="14.25" customHeight="1">
      <c r="C41" s="20"/>
      <c r="D41" s="47">
        <v>27</v>
      </c>
      <c r="E41" s="42"/>
      <c r="F41" s="5">
        <f>IF(C41=0,"",INDEX(Nimet!$A$2:$D$251,C41,4))</f>
      </c>
      <c r="G41" s="41"/>
      <c r="H41" s="145"/>
      <c r="I41" s="25"/>
      <c r="J41" s="26"/>
    </row>
    <row r="42" spans="3:10" ht="14.25" customHeight="1">
      <c r="C42" s="20"/>
      <c r="D42" s="48">
        <v>28</v>
      </c>
      <c r="E42" s="43"/>
      <c r="F42" s="4">
        <f>IF(C42=0,"",INDEX(Nimet!$A$2:$D$251,C42,4))</f>
      </c>
      <c r="G42" s="36"/>
      <c r="H42" s="25"/>
      <c r="I42" s="40">
        <v>31.32</v>
      </c>
      <c r="J42" s="26"/>
    </row>
    <row r="43" spans="3:10" ht="14.25" customHeight="1">
      <c r="C43" s="20"/>
      <c r="D43" s="47">
        <v>29</v>
      </c>
      <c r="E43" s="42"/>
      <c r="F43" s="5">
        <f>IF(C43=0,"",INDEX(Nimet!$A$2:$D$251,C43,4))</f>
      </c>
      <c r="G43" s="38"/>
      <c r="H43" s="25"/>
      <c r="I43" s="36" t="s">
        <v>197</v>
      </c>
      <c r="J43" s="26"/>
    </row>
    <row r="44" spans="3:10" ht="14.25" customHeight="1">
      <c r="C44" s="20"/>
      <c r="D44" s="48">
        <v>30</v>
      </c>
      <c r="E44" s="43"/>
      <c r="F44" s="4">
        <f>IF(C44=0,"",INDEX(Nimet!$A$2:$D$251,C44,4))</f>
      </c>
      <c r="G44" s="144"/>
      <c r="H44" s="40"/>
      <c r="I44" s="23"/>
      <c r="J44" s="26"/>
    </row>
    <row r="45" spans="3:10" ht="14.25" customHeight="1">
      <c r="C45" s="20">
        <v>35</v>
      </c>
      <c r="D45" s="47">
        <v>31</v>
      </c>
      <c r="E45" s="42" t="s">
        <v>88</v>
      </c>
      <c r="F45" s="5" t="str">
        <f>IF(C45=0,"",INDEX(Nimet!$A$2:$D$251,C45,4))</f>
        <v>Hietikko Pauli, PT Espoo</v>
      </c>
      <c r="G45" s="41"/>
      <c r="H45" s="36"/>
      <c r="I45" s="23"/>
      <c r="J45" s="26"/>
    </row>
    <row r="46" spans="3:10" ht="14.25" customHeight="1">
      <c r="C46" s="20">
        <v>38</v>
      </c>
      <c r="D46" s="48">
        <v>32</v>
      </c>
      <c r="E46" s="43"/>
      <c r="F46" s="4" t="str">
        <f>IF(C46=0,"",INDEX(Nimet!$A$2:$D$251,C46,4))</f>
        <v>Soine Toni, PT Espoo</v>
      </c>
      <c r="G46" s="36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sheetProtection/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J17"/>
  <sheetViews>
    <sheetView showGridLines="0" zoomScale="75" zoomScaleNormal="75" zoomScalePageLayoutView="0" workbookViewId="0" topLeftCell="A1">
      <selection activeCell="I14" sqref="I14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127</v>
      </c>
    </row>
    <row r="2" ht="15" customHeight="1">
      <c r="D2" s="10" t="s">
        <v>26</v>
      </c>
    </row>
    <row r="3" spans="4:8" ht="15" customHeight="1">
      <c r="D3" s="9" t="s">
        <v>70</v>
      </c>
      <c r="G3" s="22"/>
      <c r="H3" s="3"/>
    </row>
    <row r="4" spans="4:7" ht="15" customHeight="1">
      <c r="D4" s="9"/>
      <c r="G4" s="22"/>
    </row>
    <row r="5" spans="4:7" ht="15" customHeight="1">
      <c r="D5" s="9"/>
      <c r="G5" s="22"/>
    </row>
    <row r="6" spans="4:7" ht="15" customHeight="1">
      <c r="D6" s="9"/>
      <c r="G6" s="22"/>
    </row>
    <row r="7" spans="7:8" ht="15" customHeight="1">
      <c r="G7" s="7"/>
      <c r="H7" s="7" t="s">
        <v>126</v>
      </c>
    </row>
    <row r="8" spans="4:6" ht="15" customHeight="1">
      <c r="D8" s="2"/>
      <c r="E8" s="2"/>
      <c r="F8" s="2"/>
    </row>
    <row r="9" spans="3:10" ht="14.25" customHeight="1">
      <c r="C9" s="20">
        <v>37</v>
      </c>
      <c r="D9" s="47">
        <v>1</v>
      </c>
      <c r="E9" s="42" t="s">
        <v>82</v>
      </c>
      <c r="F9" s="5" t="str">
        <f>IF(C9=0,"",INDEX(Nimet!$A$2:$D$251,C9,4))</f>
        <v>Kirichenko Anna, PT Espoo</v>
      </c>
      <c r="G9" s="38" t="s">
        <v>78</v>
      </c>
      <c r="H9" s="23"/>
      <c r="I9" s="23"/>
      <c r="J9" s="6"/>
    </row>
    <row r="10" spans="3:10" ht="14.25" customHeight="1">
      <c r="C10" s="20"/>
      <c r="D10" s="48">
        <v>2</v>
      </c>
      <c r="E10" s="43"/>
      <c r="F10" s="4">
        <f>IF(C10=0,"",INDEX(Nimet!$A$2:$D$251,C10,4))</f>
      </c>
      <c r="G10" s="31"/>
      <c r="H10" s="150" t="s">
        <v>78</v>
      </c>
      <c r="I10" s="23"/>
      <c r="J10" s="6"/>
    </row>
    <row r="11" spans="3:10" ht="14.25" customHeight="1">
      <c r="C11" s="20"/>
      <c r="D11" s="47">
        <v>3</v>
      </c>
      <c r="E11" s="42"/>
      <c r="F11" s="5">
        <f>IF(C11=0,"",INDEX(Nimet!$A$2:$D$251,C11,4))</f>
      </c>
      <c r="G11" s="41" t="s">
        <v>116</v>
      </c>
      <c r="H11" s="145" t="s">
        <v>215</v>
      </c>
      <c r="I11" s="23"/>
      <c r="J11" s="6"/>
    </row>
    <row r="12" spans="3:10" ht="14.25" customHeight="1">
      <c r="C12" s="20">
        <v>42</v>
      </c>
      <c r="D12" s="48">
        <v>4</v>
      </c>
      <c r="E12" s="43" t="s">
        <v>83</v>
      </c>
      <c r="F12" s="4" t="str">
        <f>IF(C12=0,"",INDEX(Nimet!$A$2:$D$251,C12,4))</f>
        <v>Luo Yumo, TIP-70</v>
      </c>
      <c r="G12" s="32"/>
      <c r="H12" s="25"/>
      <c r="I12" s="39" t="s">
        <v>78</v>
      </c>
      <c r="J12" s="6"/>
    </row>
    <row r="13" spans="3:10" ht="14.25" customHeight="1">
      <c r="C13" s="20">
        <v>27</v>
      </c>
      <c r="D13" s="47">
        <v>5</v>
      </c>
      <c r="E13" s="42" t="s">
        <v>87</v>
      </c>
      <c r="F13" s="5" t="str">
        <f>IF(C13=0,"",INDEX(Nimet!$A$2:$D$251,C13,4))</f>
        <v>Rissanen Elli, Por-83</v>
      </c>
      <c r="G13" s="38" t="s">
        <v>110</v>
      </c>
      <c r="H13" s="25"/>
      <c r="I13" s="147" t="s">
        <v>222</v>
      </c>
      <c r="J13" s="6"/>
    </row>
    <row r="14" spans="3:10" ht="14.25" customHeight="1">
      <c r="C14" s="20"/>
      <c r="D14" s="48">
        <v>6</v>
      </c>
      <c r="E14" s="43"/>
      <c r="F14" s="4">
        <f>IF(C14=0,"",INDEX(Nimet!$A$2:$D$251,C14,4))</f>
      </c>
      <c r="G14" s="31"/>
      <c r="H14" s="151" t="s">
        <v>58</v>
      </c>
      <c r="I14" s="23"/>
      <c r="J14" s="6"/>
    </row>
    <row r="15" spans="3:10" ht="14.25" customHeight="1">
      <c r="C15" s="20"/>
      <c r="D15" s="47">
        <v>7</v>
      </c>
      <c r="E15" s="42"/>
      <c r="F15" s="5">
        <f>IF(C15=0,"",INDEX(Nimet!$A$2:$D$251,C15,4))</f>
      </c>
      <c r="G15" s="41" t="s">
        <v>58</v>
      </c>
      <c r="H15" s="36" t="s">
        <v>217</v>
      </c>
      <c r="I15" s="23"/>
      <c r="J15" s="6"/>
    </row>
    <row r="16" spans="3:10" ht="14.25" customHeight="1">
      <c r="C16" s="20">
        <v>12</v>
      </c>
      <c r="D16" s="48">
        <v>8</v>
      </c>
      <c r="E16" s="43" t="s">
        <v>88</v>
      </c>
      <c r="F16" s="4" t="str">
        <f>IF(C16=0,"",INDEX(Nimet!$A$2:$D$251,C16,4))</f>
        <v>Oksanen Jannika, LPTS</v>
      </c>
      <c r="G16" s="32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4"/>
  <sheetViews>
    <sheetView showGridLines="0" zoomScale="75" zoomScaleNormal="75" zoomScalePageLayoutView="0" workbookViewId="0" topLeftCell="A1">
      <selection activeCell="AK14" sqref="AK14"/>
    </sheetView>
  </sheetViews>
  <sheetFormatPr defaultColWidth="9.140625" defaultRowHeight="14.25" customHeight="1" outlineLevelCol="1"/>
  <cols>
    <col min="1" max="1" width="9.140625" style="1" customWidth="1"/>
    <col min="2" max="3" width="4.140625" style="1" customWidth="1" outlineLevel="1"/>
    <col min="4" max="4" width="3.421875" style="1" customWidth="1"/>
    <col min="5" max="5" width="3.57421875" style="1" customWidth="1"/>
    <col min="6" max="6" width="53.57421875" style="1" customWidth="1"/>
    <col min="7" max="26" width="3.00390625" style="1" customWidth="1"/>
    <col min="27" max="31" width="2.8515625" style="1" customWidth="1"/>
    <col min="32" max="36" width="3.00390625" style="1" customWidth="1"/>
    <col min="37" max="41" width="14.421875" style="1" customWidth="1"/>
    <col min="42" max="16384" width="9.140625" style="1" customWidth="1"/>
  </cols>
  <sheetData>
    <row r="1" spans="4:36" ht="20.25">
      <c r="D1" s="8" t="s">
        <v>127</v>
      </c>
      <c r="AA1" s="19" t="s">
        <v>28</v>
      </c>
      <c r="AG1" s="19"/>
      <c r="AH1" s="19"/>
      <c r="AI1" s="19"/>
      <c r="AJ1" s="19"/>
    </row>
    <row r="2" spans="4:39" ht="18">
      <c r="D2" s="10" t="s">
        <v>26</v>
      </c>
      <c r="AA2" s="1" t="s">
        <v>3</v>
      </c>
      <c r="AH2" s="27" t="s">
        <v>12</v>
      </c>
      <c r="AK2" s="27" t="s">
        <v>5</v>
      </c>
      <c r="AM2" s="27"/>
    </row>
    <row r="3" spans="4:39" ht="15" customHeight="1">
      <c r="D3" s="9" t="s">
        <v>86</v>
      </c>
      <c r="AA3" s="1" t="s">
        <v>7</v>
      </c>
      <c r="AH3" s="27" t="s">
        <v>8</v>
      </c>
      <c r="AK3" s="27" t="s">
        <v>17</v>
      </c>
      <c r="AM3" s="27"/>
    </row>
    <row r="4" spans="4:39" ht="15" customHeight="1">
      <c r="D4" s="9" t="s">
        <v>132</v>
      </c>
      <c r="AA4" s="1" t="s">
        <v>11</v>
      </c>
      <c r="AH4" s="27" t="s">
        <v>20</v>
      </c>
      <c r="AK4" s="27" t="s">
        <v>21</v>
      </c>
      <c r="AM4" s="27"/>
    </row>
    <row r="5" spans="4:39" ht="15" customHeight="1">
      <c r="D5" s="9"/>
      <c r="AK5" s="27"/>
      <c r="AL5" s="27"/>
      <c r="AM5" s="27"/>
    </row>
    <row r="6" spans="4:39" ht="15" customHeight="1">
      <c r="D6" s="9"/>
      <c r="AK6" s="27"/>
      <c r="AL6" s="27"/>
      <c r="AM6" s="27"/>
    </row>
    <row r="7" ht="15" customHeight="1">
      <c r="D7" s="9"/>
    </row>
    <row r="8" spans="4:6" ht="14.25" customHeight="1">
      <c r="D8" s="93" t="s">
        <v>146</v>
      </c>
      <c r="E8" s="30"/>
      <c r="F8" s="30"/>
    </row>
    <row r="9" spans="2:37" ht="14.25" customHeight="1">
      <c r="B9" s="11">
        <v>1</v>
      </c>
      <c r="C9" s="11">
        <v>2</v>
      </c>
      <c r="D9" s="12"/>
      <c r="E9" s="13"/>
      <c r="F9" s="14"/>
      <c r="G9" s="160">
        <v>1</v>
      </c>
      <c r="H9" s="161"/>
      <c r="I9" s="161"/>
      <c r="J9" s="161"/>
      <c r="K9" s="162"/>
      <c r="L9" s="160">
        <v>2</v>
      </c>
      <c r="M9" s="163"/>
      <c r="N9" s="163"/>
      <c r="O9" s="163"/>
      <c r="P9" s="164"/>
      <c r="Q9" s="160">
        <v>3</v>
      </c>
      <c r="R9" s="163"/>
      <c r="S9" s="163"/>
      <c r="T9" s="163"/>
      <c r="U9" s="164"/>
      <c r="V9" s="160">
        <v>4</v>
      </c>
      <c r="W9" s="163"/>
      <c r="X9" s="163"/>
      <c r="Y9" s="163"/>
      <c r="Z9" s="164"/>
      <c r="AA9" s="160" t="s">
        <v>0</v>
      </c>
      <c r="AB9" s="161"/>
      <c r="AC9" s="161"/>
      <c r="AD9" s="161"/>
      <c r="AE9" s="162"/>
      <c r="AF9" s="160" t="s">
        <v>1</v>
      </c>
      <c r="AG9" s="161"/>
      <c r="AH9" s="161"/>
      <c r="AI9" s="161"/>
      <c r="AJ9" s="162"/>
      <c r="AK9" s="28" t="s">
        <v>2</v>
      </c>
    </row>
    <row r="10" spans="2:37" ht="14.25" customHeight="1">
      <c r="B10" s="141">
        <v>37</v>
      </c>
      <c r="C10" s="141">
        <v>12</v>
      </c>
      <c r="D10" s="29">
        <v>1</v>
      </c>
      <c r="E10" s="35">
        <v>3</v>
      </c>
      <c r="F10" s="14" t="str">
        <f>IF(B10=0,"",INDEX(Nimet!$A$2:$D$251,B10,4))&amp;IF(B10=0,""," / ")&amp;IF(C10=0,"",INDEX(Nimet!$A$2:$D$251,C10,4))</f>
        <v>Kirichenko Anna, PT Espoo / Oksanen Jannika, LPTS</v>
      </c>
      <c r="G10" s="154"/>
      <c r="H10" s="155"/>
      <c r="I10" s="155"/>
      <c r="J10" s="155"/>
      <c r="K10" s="156"/>
      <c r="L10" s="157" t="str">
        <f>CONCATENATE(AD22,"-",AF22)</f>
        <v>3-2</v>
      </c>
      <c r="M10" s="158"/>
      <c r="N10" s="158"/>
      <c r="O10" s="158"/>
      <c r="P10" s="159"/>
      <c r="Q10" s="157" t="str">
        <f>CONCATENATE(AD16,"-",AF16)</f>
        <v>1-3</v>
      </c>
      <c r="R10" s="158"/>
      <c r="S10" s="158"/>
      <c r="T10" s="158"/>
      <c r="U10" s="159"/>
      <c r="V10" s="157" t="str">
        <f>CONCATENATE(AD19,"-",AF19)</f>
        <v>3-1</v>
      </c>
      <c r="W10" s="158"/>
      <c r="X10" s="158"/>
      <c r="Y10" s="158"/>
      <c r="Z10" s="159"/>
      <c r="AA10" s="160" t="str">
        <f>CONCATENATE(AH16+AH19+AH22,"-",AJ16+AJ19+AJ22)</f>
        <v>2-1</v>
      </c>
      <c r="AB10" s="163"/>
      <c r="AC10" s="163"/>
      <c r="AD10" s="163"/>
      <c r="AE10" s="164"/>
      <c r="AF10" s="160" t="str">
        <f>CONCATENATE(AD16+AD19+AD22,"-",AF16+AF19+AF22)</f>
        <v>7-6</v>
      </c>
      <c r="AG10" s="163"/>
      <c r="AH10" s="163"/>
      <c r="AI10" s="163"/>
      <c r="AJ10" s="164"/>
      <c r="AK10" s="68" t="s">
        <v>30</v>
      </c>
    </row>
    <row r="11" spans="2:37" ht="14.25" customHeight="1">
      <c r="B11" s="141">
        <v>16</v>
      </c>
      <c r="C11" s="141">
        <v>27</v>
      </c>
      <c r="D11" s="29">
        <v>2</v>
      </c>
      <c r="E11" s="35">
        <v>7</v>
      </c>
      <c r="F11" s="14" t="str">
        <f>IF(B11=0,"",INDEX(Nimet!$A$2:$D$251,B11,4))&amp;IF(B11=0,""," / ")&amp;IF(C11=0,"",INDEX(Nimet!$A$2:$D$251,C11,4))</f>
        <v>Eriksson Pinja, MBF / Rissanen Elli, Por-83</v>
      </c>
      <c r="G11" s="157" t="str">
        <f>CONCATENATE(AF22,"-",AD22)</f>
        <v>2-3</v>
      </c>
      <c r="H11" s="158"/>
      <c r="I11" s="158"/>
      <c r="J11" s="158"/>
      <c r="K11" s="159"/>
      <c r="L11" s="154"/>
      <c r="M11" s="155"/>
      <c r="N11" s="155"/>
      <c r="O11" s="155"/>
      <c r="P11" s="156"/>
      <c r="Q11" s="157" t="str">
        <f>CONCATENATE(AD20,"-",AF20)</f>
        <v>3-1</v>
      </c>
      <c r="R11" s="158"/>
      <c r="S11" s="158"/>
      <c r="T11" s="158"/>
      <c r="U11" s="159"/>
      <c r="V11" s="157" t="str">
        <f>CONCATENATE(AD17,"-",AF17)</f>
        <v>3-1</v>
      </c>
      <c r="W11" s="158"/>
      <c r="X11" s="158"/>
      <c r="Y11" s="158"/>
      <c r="Z11" s="159"/>
      <c r="AA11" s="160" t="str">
        <f>CONCATENATE(AH17+AH20+AJ22,"-",AJ17+AJ20+AH22)</f>
        <v>2-1</v>
      </c>
      <c r="AB11" s="163"/>
      <c r="AC11" s="163"/>
      <c r="AD11" s="163"/>
      <c r="AE11" s="164"/>
      <c r="AF11" s="160" t="str">
        <f>CONCATENATE(AD17+AD20+AF22,"-",AF17+AF20+AD22)</f>
        <v>8-5</v>
      </c>
      <c r="AG11" s="163"/>
      <c r="AH11" s="163"/>
      <c r="AI11" s="163"/>
      <c r="AJ11" s="164"/>
      <c r="AK11" s="68" t="s">
        <v>31</v>
      </c>
    </row>
    <row r="12" spans="2:37" ht="14.25" customHeight="1">
      <c r="B12" s="141">
        <v>15</v>
      </c>
      <c r="C12" s="141">
        <v>18</v>
      </c>
      <c r="D12" s="29">
        <v>3</v>
      </c>
      <c r="E12" s="35">
        <v>13</v>
      </c>
      <c r="F12" s="14" t="str">
        <f>IF(B12=0,"",INDEX(Nimet!$A$2:$D$251,B12,4))&amp;IF(B12=0,""," / ")&amp;IF(C12=0,"",INDEX(Nimet!$A$2:$D$251,C12,4))</f>
        <v>Eriksson Pihla, MBF / Lundström Annika, MBF</v>
      </c>
      <c r="G12" s="157" t="str">
        <f>CONCATENATE(AF16,"-",AD16)</f>
        <v>3-1</v>
      </c>
      <c r="H12" s="158"/>
      <c r="I12" s="158"/>
      <c r="J12" s="158"/>
      <c r="K12" s="159"/>
      <c r="L12" s="157" t="str">
        <f>CONCATENATE(AF20,"-",AD20)</f>
        <v>1-3</v>
      </c>
      <c r="M12" s="158"/>
      <c r="N12" s="158"/>
      <c r="O12" s="158"/>
      <c r="P12" s="159"/>
      <c r="Q12" s="154"/>
      <c r="R12" s="155"/>
      <c r="S12" s="155"/>
      <c r="T12" s="155"/>
      <c r="U12" s="156"/>
      <c r="V12" s="157" t="str">
        <f>CONCATENATE(AD23,"-",AF23)</f>
        <v>1-3</v>
      </c>
      <c r="W12" s="158"/>
      <c r="X12" s="158"/>
      <c r="Y12" s="158"/>
      <c r="Z12" s="159"/>
      <c r="AA12" s="160" t="str">
        <f>CONCATENATE(AJ16+AJ20+AH23,"-",AH16+AH20+AJ23)</f>
        <v>1-2</v>
      </c>
      <c r="AB12" s="163"/>
      <c r="AC12" s="163"/>
      <c r="AD12" s="163"/>
      <c r="AE12" s="164"/>
      <c r="AF12" s="160" t="str">
        <f>CONCATENATE(AF16+AF20+AD23,"-",AD16+AD20+AF23)</f>
        <v>5-7</v>
      </c>
      <c r="AG12" s="163"/>
      <c r="AH12" s="163"/>
      <c r="AI12" s="163"/>
      <c r="AJ12" s="164"/>
      <c r="AK12" s="68" t="s">
        <v>169</v>
      </c>
    </row>
    <row r="13" spans="2:37" ht="14.25" customHeight="1">
      <c r="B13" s="141">
        <v>42</v>
      </c>
      <c r="C13" s="141">
        <v>26</v>
      </c>
      <c r="D13" s="29">
        <v>4</v>
      </c>
      <c r="E13" s="35">
        <v>21</v>
      </c>
      <c r="F13" s="14" t="str">
        <f>IF(B13=0,"",INDEX(Nimet!$A$2:$D$251,B13,4))&amp;IF(B13=0,""," / ")&amp;IF(C13=0,"",INDEX(Nimet!$A$2:$D$251,C13,4))</f>
        <v>Luo Yumo, TIP-70 / Eriksson Sofie, ParPi</v>
      </c>
      <c r="G13" s="157" t="str">
        <f>CONCATENATE(AF19,"-",AD19)</f>
        <v>1-3</v>
      </c>
      <c r="H13" s="158"/>
      <c r="I13" s="158"/>
      <c r="J13" s="158"/>
      <c r="K13" s="159"/>
      <c r="L13" s="157" t="str">
        <f>CONCATENATE(AF17,"-",AD17)</f>
        <v>1-3</v>
      </c>
      <c r="M13" s="158"/>
      <c r="N13" s="158"/>
      <c r="O13" s="158"/>
      <c r="P13" s="159"/>
      <c r="Q13" s="157" t="str">
        <f>CONCATENATE(AF23,"-",AD23)</f>
        <v>3-1</v>
      </c>
      <c r="R13" s="158"/>
      <c r="S13" s="158"/>
      <c r="T13" s="158"/>
      <c r="U13" s="159"/>
      <c r="V13" s="154"/>
      <c r="W13" s="155"/>
      <c r="X13" s="155"/>
      <c r="Y13" s="155"/>
      <c r="Z13" s="156"/>
      <c r="AA13" s="160" t="str">
        <f>CONCATENATE(AJ17+AJ19+AJ23,"-",AH17+AH19+AH23)</f>
        <v>1-2</v>
      </c>
      <c r="AB13" s="163"/>
      <c r="AC13" s="163"/>
      <c r="AD13" s="163"/>
      <c r="AE13" s="164"/>
      <c r="AF13" s="160" t="str">
        <f>CONCATENATE(AF17+AF19+AF23,"-",AD17+AD19+AD23)</f>
        <v>5-7</v>
      </c>
      <c r="AG13" s="163"/>
      <c r="AH13" s="163"/>
      <c r="AI13" s="163"/>
      <c r="AJ13" s="164"/>
      <c r="AK13" s="68" t="s">
        <v>32</v>
      </c>
    </row>
    <row r="14" spans="3:40" ht="14.25" customHeight="1">
      <c r="C14" s="16"/>
      <c r="D14" s="3"/>
      <c r="E14" s="3"/>
      <c r="F14" s="3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6"/>
      <c r="AM14" s="6"/>
      <c r="AN14" s="6"/>
    </row>
    <row r="15" spans="4:39" ht="14.25" customHeight="1">
      <c r="D15" s="19" t="s">
        <v>28</v>
      </c>
      <c r="I15" s="58"/>
      <c r="J15" s="59">
        <v>1</v>
      </c>
      <c r="K15" s="60"/>
      <c r="L15" s="50"/>
      <c r="M15" s="53"/>
      <c r="N15" s="52">
        <v>2</v>
      </c>
      <c r="O15" s="54"/>
      <c r="P15" s="50"/>
      <c r="Q15" s="53"/>
      <c r="R15" s="52">
        <v>3</v>
      </c>
      <c r="S15" s="55"/>
      <c r="U15" s="56"/>
      <c r="V15" s="57">
        <v>4</v>
      </c>
      <c r="W15" s="55"/>
      <c r="Y15" s="56"/>
      <c r="Z15" s="57">
        <v>5</v>
      </c>
      <c r="AA15" s="55"/>
      <c r="AB15" s="3"/>
      <c r="AC15" s="3"/>
      <c r="AD15" s="56"/>
      <c r="AE15" s="51" t="s">
        <v>34</v>
      </c>
      <c r="AF15" s="55"/>
      <c r="AG15" s="50"/>
      <c r="AH15" s="53"/>
      <c r="AI15" s="61" t="s">
        <v>35</v>
      </c>
      <c r="AJ15" s="62"/>
      <c r="AM15" s="11"/>
    </row>
    <row r="16" spans="1:42" s="117" customFormat="1" ht="30" customHeight="1">
      <c r="A16" s="116" t="s">
        <v>12</v>
      </c>
      <c r="B16" s="116"/>
      <c r="D16" s="165" t="str">
        <f>CONCATENATE(F10,"  -  ",F12)</f>
        <v>Kirichenko Anna, PT Espoo / Oksanen Jannika, LPTS  -  Eriksson Pihla, MBF / Lundström Annika, MBF</v>
      </c>
      <c r="E16" s="166"/>
      <c r="F16" s="166"/>
      <c r="I16" s="118">
        <v>8</v>
      </c>
      <c r="J16" s="119" t="s">
        <v>27</v>
      </c>
      <c r="K16" s="120">
        <v>11</v>
      </c>
      <c r="L16" s="121"/>
      <c r="M16" s="118">
        <v>11</v>
      </c>
      <c r="N16" s="119" t="s">
        <v>27</v>
      </c>
      <c r="O16" s="120">
        <v>9</v>
      </c>
      <c r="P16" s="121"/>
      <c r="Q16" s="118">
        <v>5</v>
      </c>
      <c r="R16" s="119" t="s">
        <v>27</v>
      </c>
      <c r="S16" s="120">
        <v>11</v>
      </c>
      <c r="T16" s="122"/>
      <c r="U16" s="118">
        <v>10</v>
      </c>
      <c r="V16" s="119" t="s">
        <v>27</v>
      </c>
      <c r="W16" s="120">
        <v>12</v>
      </c>
      <c r="X16" s="122"/>
      <c r="Y16" s="118"/>
      <c r="Z16" s="119" t="s">
        <v>27</v>
      </c>
      <c r="AA16" s="120"/>
      <c r="AB16" s="121"/>
      <c r="AC16" s="121"/>
      <c r="AD16" s="123">
        <f>IF($I16-$K16&gt;0,1,0)+IF($M16-$O16&gt;0,1,0)+IF($Q16-$S16&gt;0,1,0)+IF($U16-$W16&gt;0,1,0)+IF($Y16-$AA16&gt;0,1,0)</f>
        <v>1</v>
      </c>
      <c r="AE16" s="124" t="s">
        <v>27</v>
      </c>
      <c r="AF16" s="125">
        <f>IF($I16-$K16&lt;0,1,0)+IF($M16-$O16&lt;0,1,0)+IF($Q16-$S16&lt;0,1,0)+IF($U16-$W16&lt;0,1,0)+IF($Y16-$AA16&lt;0,1,0)</f>
        <v>3</v>
      </c>
      <c r="AG16" s="126"/>
      <c r="AH16" s="127">
        <f>IF($AD16-$AF16&gt;0,1,0)</f>
        <v>0</v>
      </c>
      <c r="AI16" s="128" t="s">
        <v>27</v>
      </c>
      <c r="AJ16" s="129">
        <f>IF($AD16-$AF16&lt;0,1,0)</f>
        <v>1</v>
      </c>
      <c r="AK16" s="130"/>
      <c r="AL16" s="130"/>
      <c r="AM16" s="130"/>
      <c r="AO16" s="131"/>
      <c r="AP16" s="132"/>
    </row>
    <row r="17" spans="1:42" s="117" customFormat="1" ht="30" customHeight="1">
      <c r="A17" s="116" t="s">
        <v>5</v>
      </c>
      <c r="B17" s="116"/>
      <c r="D17" s="165" t="str">
        <f>CONCATENATE(F11,"  -  ",F13)</f>
        <v>Eriksson Pinja, MBF / Rissanen Elli, Por-83  -  Luo Yumo, TIP-70 / Eriksson Sofie, ParPi</v>
      </c>
      <c r="E17" s="166"/>
      <c r="F17" s="166"/>
      <c r="I17" s="118">
        <v>11</v>
      </c>
      <c r="J17" s="119" t="s">
        <v>27</v>
      </c>
      <c r="K17" s="120">
        <v>5</v>
      </c>
      <c r="L17" s="121"/>
      <c r="M17" s="118">
        <v>11</v>
      </c>
      <c r="N17" s="119" t="s">
        <v>27</v>
      </c>
      <c r="O17" s="120">
        <v>5</v>
      </c>
      <c r="P17" s="121"/>
      <c r="Q17" s="118">
        <v>9</v>
      </c>
      <c r="R17" s="119" t="s">
        <v>27</v>
      </c>
      <c r="S17" s="120">
        <v>11</v>
      </c>
      <c r="T17" s="122"/>
      <c r="U17" s="118">
        <v>11</v>
      </c>
      <c r="V17" s="119" t="s">
        <v>27</v>
      </c>
      <c r="W17" s="120">
        <v>6</v>
      </c>
      <c r="X17" s="122"/>
      <c r="Y17" s="118"/>
      <c r="Z17" s="119" t="s">
        <v>27</v>
      </c>
      <c r="AA17" s="120"/>
      <c r="AB17" s="121"/>
      <c r="AC17" s="121"/>
      <c r="AD17" s="123">
        <f>IF($I17-$K17&gt;0,1,0)+IF($M17-$O17&gt;0,1,0)+IF($Q17-$S17&gt;0,1,0)+IF($U17-$W17&gt;0,1,0)+IF($Y17-$AA17&gt;0,1,0)</f>
        <v>3</v>
      </c>
      <c r="AE17" s="124" t="s">
        <v>27</v>
      </c>
      <c r="AF17" s="125">
        <f>IF($I17-$K17&lt;0,1,0)+IF($M17-$O17&lt;0,1,0)+IF($Q17-$S17&lt;0,1,0)+IF($U17-$W17&lt;0,1,0)+IF($Y17-$AA17&lt;0,1,0)</f>
        <v>1</v>
      </c>
      <c r="AG17" s="126"/>
      <c r="AH17" s="127">
        <f>IF($AD17-$AF17&gt;0,1,0)</f>
        <v>1</v>
      </c>
      <c r="AI17" s="128" t="s">
        <v>27</v>
      </c>
      <c r="AJ17" s="129">
        <f>IF($AD17-$AF17&lt;0,1,0)</f>
        <v>0</v>
      </c>
      <c r="AK17" s="130"/>
      <c r="AL17" s="130"/>
      <c r="AM17" s="130"/>
      <c r="AO17" s="131"/>
      <c r="AP17" s="132"/>
    </row>
    <row r="18" spans="1:42" ht="14.25" customHeight="1">
      <c r="A18" s="15"/>
      <c r="B18" s="15"/>
      <c r="I18" s="80"/>
      <c r="J18" s="81"/>
      <c r="K18" s="82"/>
      <c r="L18" s="70"/>
      <c r="M18" s="80"/>
      <c r="N18" s="81"/>
      <c r="O18" s="82"/>
      <c r="P18" s="70"/>
      <c r="Q18" s="80"/>
      <c r="R18" s="81"/>
      <c r="S18" s="82"/>
      <c r="T18" s="71"/>
      <c r="U18" s="80"/>
      <c r="V18" s="81"/>
      <c r="W18" s="82"/>
      <c r="X18" s="71"/>
      <c r="Y18" s="80"/>
      <c r="Z18" s="81"/>
      <c r="AA18" s="82"/>
      <c r="AB18" s="70"/>
      <c r="AC18" s="70"/>
      <c r="AD18" s="72"/>
      <c r="AE18" s="73"/>
      <c r="AF18" s="74"/>
      <c r="AG18" s="75"/>
      <c r="AH18" s="76"/>
      <c r="AI18" s="66"/>
      <c r="AJ18" s="77"/>
      <c r="AK18" s="78"/>
      <c r="AL18" s="78"/>
      <c r="AM18" s="78"/>
      <c r="AP18" s="18"/>
    </row>
    <row r="19" spans="1:42" s="117" customFormat="1" ht="30" customHeight="1">
      <c r="A19" s="116" t="s">
        <v>8</v>
      </c>
      <c r="B19" s="116"/>
      <c r="D19" s="165" t="str">
        <f>CONCATENATE(F10,"  -  ",F13)</f>
        <v>Kirichenko Anna, PT Espoo / Oksanen Jannika, LPTS  -  Luo Yumo, TIP-70 / Eriksson Sofie, ParPi</v>
      </c>
      <c r="E19" s="166"/>
      <c r="F19" s="166"/>
      <c r="I19" s="118">
        <v>9</v>
      </c>
      <c r="J19" s="119" t="s">
        <v>27</v>
      </c>
      <c r="K19" s="120">
        <v>11</v>
      </c>
      <c r="L19" s="121"/>
      <c r="M19" s="118">
        <v>11</v>
      </c>
      <c r="N19" s="119" t="s">
        <v>27</v>
      </c>
      <c r="O19" s="120">
        <v>5</v>
      </c>
      <c r="P19" s="121"/>
      <c r="Q19" s="118">
        <v>11</v>
      </c>
      <c r="R19" s="119" t="s">
        <v>27</v>
      </c>
      <c r="S19" s="120">
        <v>7</v>
      </c>
      <c r="T19" s="122"/>
      <c r="U19" s="118">
        <v>11</v>
      </c>
      <c r="V19" s="119" t="s">
        <v>27</v>
      </c>
      <c r="W19" s="120">
        <v>8</v>
      </c>
      <c r="X19" s="122"/>
      <c r="Y19" s="118"/>
      <c r="Z19" s="119" t="s">
        <v>27</v>
      </c>
      <c r="AA19" s="120"/>
      <c r="AB19" s="121"/>
      <c r="AC19" s="121"/>
      <c r="AD19" s="123">
        <f>IF($I19-$K19&gt;0,1,0)+IF($M19-$O19&gt;0,1,0)+IF($Q19-$S19&gt;0,1,0)+IF($U19-$W19&gt;0,1,0)+IF($Y19-$AA19&gt;0,1,0)</f>
        <v>3</v>
      </c>
      <c r="AE19" s="124" t="s">
        <v>27</v>
      </c>
      <c r="AF19" s="125">
        <f>IF($I19-$K19&lt;0,1,0)+IF($M19-$O19&lt;0,1,0)+IF($Q19-$S19&lt;0,1,0)+IF($U19-$W19&lt;0,1,0)+IF($Y19-$AA19&lt;0,1,0)</f>
        <v>1</v>
      </c>
      <c r="AG19" s="126"/>
      <c r="AH19" s="127">
        <f>IF($AD19-$AF19&gt;0,1,0)</f>
        <v>1</v>
      </c>
      <c r="AI19" s="128" t="s">
        <v>27</v>
      </c>
      <c r="AJ19" s="129">
        <f>IF($AD19-$AF19&lt;0,1,0)</f>
        <v>0</v>
      </c>
      <c r="AK19" s="130"/>
      <c r="AL19" s="130"/>
      <c r="AM19" s="130"/>
      <c r="AO19" s="131"/>
      <c r="AP19" s="132"/>
    </row>
    <row r="20" spans="1:42" s="117" customFormat="1" ht="30" customHeight="1">
      <c r="A20" s="116" t="s">
        <v>17</v>
      </c>
      <c r="B20" s="116"/>
      <c r="D20" s="165" t="str">
        <f>CONCATENATE(F11,"  -  ",F12)</f>
        <v>Eriksson Pinja, MBF / Rissanen Elli, Por-83  -  Eriksson Pihla, MBF / Lundström Annika, MBF</v>
      </c>
      <c r="E20" s="166"/>
      <c r="F20" s="166"/>
      <c r="I20" s="118">
        <v>11</v>
      </c>
      <c r="J20" s="119" t="s">
        <v>27</v>
      </c>
      <c r="K20" s="120">
        <v>7</v>
      </c>
      <c r="L20" s="121"/>
      <c r="M20" s="118">
        <v>11</v>
      </c>
      <c r="N20" s="119" t="s">
        <v>27</v>
      </c>
      <c r="O20" s="120">
        <v>8</v>
      </c>
      <c r="P20" s="121"/>
      <c r="Q20" s="118">
        <v>7</v>
      </c>
      <c r="R20" s="119" t="s">
        <v>27</v>
      </c>
      <c r="S20" s="120">
        <v>11</v>
      </c>
      <c r="T20" s="122"/>
      <c r="U20" s="118">
        <v>11</v>
      </c>
      <c r="V20" s="119" t="s">
        <v>27</v>
      </c>
      <c r="W20" s="120">
        <v>8</v>
      </c>
      <c r="X20" s="122"/>
      <c r="Y20" s="118"/>
      <c r="Z20" s="119" t="s">
        <v>27</v>
      </c>
      <c r="AA20" s="120"/>
      <c r="AB20" s="121"/>
      <c r="AC20" s="121"/>
      <c r="AD20" s="123">
        <f>IF($I20-$K20&gt;0,1,0)+IF($M20-$O20&gt;0,1,0)+IF($Q20-$S20&gt;0,1,0)+IF($U20-$W20&gt;0,1,0)+IF($Y20-$AA20&gt;0,1,0)</f>
        <v>3</v>
      </c>
      <c r="AE20" s="124" t="s">
        <v>27</v>
      </c>
      <c r="AF20" s="125">
        <f>IF($I20-$K20&lt;0,1,0)+IF($M20-$O20&lt;0,1,0)+IF($Q20-$S20&lt;0,1,0)+IF($U20-$W20&lt;0,1,0)+IF($Y20-$AA20&lt;0,1,0)</f>
        <v>1</v>
      </c>
      <c r="AG20" s="126"/>
      <c r="AH20" s="127">
        <f>IF($AD20-$AF20&gt;0,1,0)</f>
        <v>1</v>
      </c>
      <c r="AI20" s="128" t="s">
        <v>27</v>
      </c>
      <c r="AJ20" s="129">
        <f>IF($AD20-$AF20&lt;0,1,0)</f>
        <v>0</v>
      </c>
      <c r="AK20" s="130"/>
      <c r="AL20" s="130"/>
      <c r="AM20" s="130"/>
      <c r="AO20" s="131"/>
      <c r="AP20" s="132"/>
    </row>
    <row r="21" spans="1:42" ht="14.25" customHeight="1">
      <c r="A21" s="15"/>
      <c r="B21" s="15"/>
      <c r="I21" s="80"/>
      <c r="J21" s="81"/>
      <c r="K21" s="82"/>
      <c r="L21" s="70"/>
      <c r="M21" s="80"/>
      <c r="N21" s="81"/>
      <c r="O21" s="82"/>
      <c r="P21" s="70"/>
      <c r="Q21" s="80"/>
      <c r="R21" s="81"/>
      <c r="S21" s="82"/>
      <c r="T21" s="71"/>
      <c r="U21" s="80"/>
      <c r="V21" s="81"/>
      <c r="W21" s="82"/>
      <c r="X21" s="71"/>
      <c r="Y21" s="80"/>
      <c r="Z21" s="81"/>
      <c r="AA21" s="82"/>
      <c r="AB21" s="70"/>
      <c r="AC21" s="70"/>
      <c r="AD21" s="72"/>
      <c r="AE21" s="73"/>
      <c r="AF21" s="74"/>
      <c r="AG21" s="75"/>
      <c r="AH21" s="76"/>
      <c r="AI21" s="66"/>
      <c r="AJ21" s="77"/>
      <c r="AK21" s="78"/>
      <c r="AL21" s="78"/>
      <c r="AM21" s="78"/>
      <c r="AP21" s="18"/>
    </row>
    <row r="22" spans="1:42" s="117" customFormat="1" ht="30" customHeight="1">
      <c r="A22" s="116" t="s">
        <v>20</v>
      </c>
      <c r="B22" s="116"/>
      <c r="D22" s="165" t="str">
        <f>CONCATENATE(F10,"  -  ",F11)</f>
        <v>Kirichenko Anna, PT Espoo / Oksanen Jannika, LPTS  -  Eriksson Pinja, MBF / Rissanen Elli, Por-83</v>
      </c>
      <c r="E22" s="166"/>
      <c r="F22" s="166"/>
      <c r="I22" s="118">
        <v>8</v>
      </c>
      <c r="J22" s="119" t="s">
        <v>27</v>
      </c>
      <c r="K22" s="120">
        <v>11</v>
      </c>
      <c r="L22" s="121"/>
      <c r="M22" s="118">
        <v>11</v>
      </c>
      <c r="N22" s="119" t="s">
        <v>27</v>
      </c>
      <c r="O22" s="120">
        <v>4</v>
      </c>
      <c r="P22" s="121"/>
      <c r="Q22" s="118">
        <v>6</v>
      </c>
      <c r="R22" s="119" t="s">
        <v>27</v>
      </c>
      <c r="S22" s="120">
        <v>11</v>
      </c>
      <c r="T22" s="122"/>
      <c r="U22" s="118">
        <v>11</v>
      </c>
      <c r="V22" s="119" t="s">
        <v>27</v>
      </c>
      <c r="W22" s="120">
        <v>5</v>
      </c>
      <c r="X22" s="122"/>
      <c r="Y22" s="118">
        <v>11</v>
      </c>
      <c r="Z22" s="119" t="s">
        <v>27</v>
      </c>
      <c r="AA22" s="120">
        <v>5</v>
      </c>
      <c r="AB22" s="121"/>
      <c r="AC22" s="121"/>
      <c r="AD22" s="123">
        <f>IF($I22-$K22&gt;0,1,0)+IF($M22-$O22&gt;0,1,0)+IF($Q22-$S22&gt;0,1,0)+IF($U22-$W22&gt;0,1,0)+IF($Y22-$AA22&gt;0,1,0)</f>
        <v>3</v>
      </c>
      <c r="AE22" s="124" t="s">
        <v>27</v>
      </c>
      <c r="AF22" s="125">
        <f>IF($I22-$K22&lt;0,1,0)+IF($M22-$O22&lt;0,1,0)+IF($Q22-$S22&lt;0,1,0)+IF($U22-$W22&lt;0,1,0)+IF($Y22-$AA22&lt;0,1,0)</f>
        <v>2</v>
      </c>
      <c r="AG22" s="126"/>
      <c r="AH22" s="127">
        <f>IF($AD22-$AF22&gt;0,1,0)</f>
        <v>1</v>
      </c>
      <c r="AI22" s="128" t="s">
        <v>27</v>
      </c>
      <c r="AJ22" s="129">
        <f>IF($AD22-$AF22&lt;0,1,0)</f>
        <v>0</v>
      </c>
      <c r="AK22" s="130"/>
      <c r="AL22" s="130"/>
      <c r="AM22" s="130"/>
      <c r="AO22" s="131"/>
      <c r="AP22" s="132"/>
    </row>
    <row r="23" spans="1:42" s="117" customFormat="1" ht="30" customHeight="1">
      <c r="A23" s="116" t="s">
        <v>21</v>
      </c>
      <c r="B23" s="116"/>
      <c r="D23" s="165" t="str">
        <f>CONCATENATE(F12,"  -  ",F13)</f>
        <v>Eriksson Pihla, MBF / Lundström Annika, MBF  -  Luo Yumo, TIP-70 / Eriksson Sofie, ParPi</v>
      </c>
      <c r="E23" s="166"/>
      <c r="F23" s="166"/>
      <c r="I23" s="118">
        <v>11</v>
      </c>
      <c r="J23" s="119" t="s">
        <v>27</v>
      </c>
      <c r="K23" s="120">
        <v>9</v>
      </c>
      <c r="L23" s="121"/>
      <c r="M23" s="118">
        <v>6</v>
      </c>
      <c r="N23" s="119" t="s">
        <v>27</v>
      </c>
      <c r="O23" s="120">
        <v>11</v>
      </c>
      <c r="P23" s="121"/>
      <c r="Q23" s="118">
        <v>12</v>
      </c>
      <c r="R23" s="119" t="s">
        <v>27</v>
      </c>
      <c r="S23" s="120">
        <v>14</v>
      </c>
      <c r="T23" s="122"/>
      <c r="U23" s="118">
        <v>8</v>
      </c>
      <c r="V23" s="119" t="s">
        <v>27</v>
      </c>
      <c r="W23" s="120">
        <v>11</v>
      </c>
      <c r="X23" s="122"/>
      <c r="Y23" s="118"/>
      <c r="Z23" s="119" t="s">
        <v>27</v>
      </c>
      <c r="AA23" s="120"/>
      <c r="AB23" s="121"/>
      <c r="AC23" s="121"/>
      <c r="AD23" s="133">
        <f>IF($I23-$K23&gt;0,1,0)+IF($M23-$O23&gt;0,1,0)+IF($Q23-$S23&gt;0,1,0)+IF($U23-$W23&gt;0,1,0)+IF($Y23-$AA23&gt;0,1,0)</f>
        <v>1</v>
      </c>
      <c r="AE23" s="134" t="s">
        <v>27</v>
      </c>
      <c r="AF23" s="135">
        <f>IF($I23-$K23&lt;0,1,0)+IF($M23-$O23&lt;0,1,0)+IF($Q23-$S23&lt;0,1,0)+IF($U23-$W23&lt;0,1,0)+IF($Y23-$AA23&lt;0,1,0)</f>
        <v>3</v>
      </c>
      <c r="AG23" s="136"/>
      <c r="AH23" s="137">
        <f>IF($AD23-$AF23&gt;0,1,0)</f>
        <v>0</v>
      </c>
      <c r="AI23" s="138" t="s">
        <v>27</v>
      </c>
      <c r="AJ23" s="139">
        <f>IF($AD23-$AF23&lt;0,1,0)</f>
        <v>1</v>
      </c>
      <c r="AK23" s="130"/>
      <c r="AL23" s="130"/>
      <c r="AM23" s="130"/>
      <c r="AO23" s="131"/>
      <c r="AP23" s="132"/>
    </row>
    <row r="24" spans="1:39" ht="14.25" customHeight="1">
      <c r="A24" s="15"/>
      <c r="B24" s="15"/>
      <c r="I24" s="88"/>
      <c r="J24" s="88"/>
      <c r="K24" s="88"/>
      <c r="L24" s="88"/>
      <c r="M24" s="88"/>
      <c r="N24" s="88"/>
      <c r="O24" s="88"/>
      <c r="P24" s="88"/>
      <c r="Q24" s="88"/>
      <c r="R24" s="89"/>
      <c r="S24" s="90"/>
      <c r="T24" s="90"/>
      <c r="U24" s="90"/>
      <c r="V24" s="90"/>
      <c r="W24" s="78"/>
      <c r="X24" s="78"/>
      <c r="Y24" s="78"/>
      <c r="Z24" s="78"/>
      <c r="AA24" s="78"/>
      <c r="AB24" s="78"/>
      <c r="AC24" s="78"/>
      <c r="AD24" s="78"/>
      <c r="AE24" s="88"/>
      <c r="AF24" s="88"/>
      <c r="AG24" s="88"/>
      <c r="AH24" s="88"/>
      <c r="AI24" s="78"/>
      <c r="AJ24" s="78"/>
      <c r="AK24" s="78"/>
      <c r="AL24" s="78"/>
      <c r="AM24" s="78"/>
    </row>
    <row r="25" spans="9:39" ht="14.25" customHeight="1"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</row>
    <row r="26" spans="4:6" ht="14.25" customHeight="1">
      <c r="D26" s="93"/>
      <c r="E26" s="30"/>
      <c r="F26" s="30"/>
    </row>
    <row r="27" spans="2:37" ht="14.25" customHeight="1">
      <c r="B27" s="11">
        <v>1</v>
      </c>
      <c r="C27" s="11">
        <v>2</v>
      </c>
      <c r="D27" s="12"/>
      <c r="E27" s="13"/>
      <c r="F27" s="14"/>
      <c r="G27" s="160">
        <v>1</v>
      </c>
      <c r="H27" s="161"/>
      <c r="I27" s="161"/>
      <c r="J27" s="161"/>
      <c r="K27" s="162"/>
      <c r="L27" s="160">
        <v>2</v>
      </c>
      <c r="M27" s="163"/>
      <c r="N27" s="163"/>
      <c r="O27" s="163"/>
      <c r="P27" s="164"/>
      <c r="Q27" s="160">
        <v>3</v>
      </c>
      <c r="R27" s="163"/>
      <c r="S27" s="163"/>
      <c r="T27" s="163"/>
      <c r="U27" s="164"/>
      <c r="V27" s="160">
        <v>4</v>
      </c>
      <c r="W27" s="163"/>
      <c r="X27" s="163"/>
      <c r="Y27" s="163"/>
      <c r="Z27" s="164"/>
      <c r="AA27" s="160" t="s">
        <v>0</v>
      </c>
      <c r="AB27" s="161"/>
      <c r="AC27" s="161"/>
      <c r="AD27" s="161"/>
      <c r="AE27" s="162"/>
      <c r="AF27" s="160" t="s">
        <v>1</v>
      </c>
      <c r="AG27" s="161"/>
      <c r="AH27" s="161"/>
      <c r="AI27" s="161"/>
      <c r="AJ27" s="162"/>
      <c r="AK27" s="28" t="s">
        <v>2</v>
      </c>
    </row>
    <row r="28" spans="2:37" ht="14.25" customHeight="1">
      <c r="B28" s="141"/>
      <c r="C28" s="141"/>
      <c r="D28" s="29">
        <v>1</v>
      </c>
      <c r="E28" s="35"/>
      <c r="F28" s="14">
        <f>IF(B28=0,"",INDEX(Nimet!$A$2:$D$251,B28,4))&amp;IF(B28=0,""," / ")&amp;IF(C28=0,"",INDEX(Nimet!$A$2:$D$251,C28,4))</f>
      </c>
      <c r="G28" s="154"/>
      <c r="H28" s="155"/>
      <c r="I28" s="155"/>
      <c r="J28" s="155"/>
      <c r="K28" s="156"/>
      <c r="L28" s="157" t="str">
        <f>CONCATENATE(AD40,"-",AF40)</f>
        <v>0-0</v>
      </c>
      <c r="M28" s="158"/>
      <c r="N28" s="158"/>
      <c r="O28" s="158"/>
      <c r="P28" s="159"/>
      <c r="Q28" s="157" t="str">
        <f>CONCATENATE(AD34,"-",AF34)</f>
        <v>0-0</v>
      </c>
      <c r="R28" s="158"/>
      <c r="S28" s="158"/>
      <c r="T28" s="158"/>
      <c r="U28" s="159"/>
      <c r="V28" s="157" t="str">
        <f>CONCATENATE(AD37,"-",AF37)</f>
        <v>0-0</v>
      </c>
      <c r="W28" s="158"/>
      <c r="X28" s="158"/>
      <c r="Y28" s="158"/>
      <c r="Z28" s="159"/>
      <c r="AA28" s="160" t="str">
        <f>CONCATENATE(AH34+AH37+AH40,"-",AJ34+AJ37+AJ40)</f>
        <v>0-0</v>
      </c>
      <c r="AB28" s="163"/>
      <c r="AC28" s="163"/>
      <c r="AD28" s="163"/>
      <c r="AE28" s="164"/>
      <c r="AF28" s="160" t="str">
        <f>CONCATENATE(AD34+AD37+AD40,"-",AF34+AF37+AF40)</f>
        <v>0-0</v>
      </c>
      <c r="AG28" s="163"/>
      <c r="AH28" s="163"/>
      <c r="AI28" s="163"/>
      <c r="AJ28" s="164"/>
      <c r="AK28" s="68"/>
    </row>
    <row r="29" spans="2:37" ht="14.25" customHeight="1">
      <c r="B29" s="141"/>
      <c r="C29" s="141"/>
      <c r="D29" s="29">
        <v>2</v>
      </c>
      <c r="E29" s="35"/>
      <c r="F29" s="14">
        <f>IF(B29=0,"",INDEX(Nimet!$A$2:$D$251,B29,4))&amp;IF(B29=0,""," / ")&amp;IF(C29=0,"",INDEX(Nimet!$A$2:$D$251,C29,4))</f>
      </c>
      <c r="G29" s="157" t="str">
        <f>CONCATENATE(AF40,"-",AD40)</f>
        <v>0-0</v>
      </c>
      <c r="H29" s="158"/>
      <c r="I29" s="158"/>
      <c r="J29" s="158"/>
      <c r="K29" s="159"/>
      <c r="L29" s="154"/>
      <c r="M29" s="155"/>
      <c r="N29" s="155"/>
      <c r="O29" s="155"/>
      <c r="P29" s="156"/>
      <c r="Q29" s="157" t="str">
        <f>CONCATENATE(AD38,"-",AF38)</f>
        <v>0-0</v>
      </c>
      <c r="R29" s="158"/>
      <c r="S29" s="158"/>
      <c r="T29" s="158"/>
      <c r="U29" s="159"/>
      <c r="V29" s="157" t="str">
        <f>CONCATENATE(AD35,"-",AF35)</f>
        <v>0-0</v>
      </c>
      <c r="W29" s="158"/>
      <c r="X29" s="158"/>
      <c r="Y29" s="158"/>
      <c r="Z29" s="159"/>
      <c r="AA29" s="160" t="str">
        <f>CONCATENATE(AH35+AH38+AJ40,"-",AJ35+AJ38+AH40)</f>
        <v>0-0</v>
      </c>
      <c r="AB29" s="163"/>
      <c r="AC29" s="163"/>
      <c r="AD29" s="163"/>
      <c r="AE29" s="164"/>
      <c r="AF29" s="160" t="str">
        <f>CONCATENATE(AD35+AD38+AF40,"-",AF35+AF38+AD40)</f>
        <v>0-0</v>
      </c>
      <c r="AG29" s="163"/>
      <c r="AH29" s="163"/>
      <c r="AI29" s="163"/>
      <c r="AJ29" s="164"/>
      <c r="AK29" s="68"/>
    </row>
    <row r="30" spans="2:37" ht="14.25" customHeight="1">
      <c r="B30" s="141"/>
      <c r="C30" s="141"/>
      <c r="D30" s="29">
        <v>3</v>
      </c>
      <c r="E30" s="35"/>
      <c r="F30" s="14">
        <f>IF(B30=0,"",INDEX(Nimet!$A$2:$D$251,B30,4))&amp;IF(B30=0,""," / ")&amp;IF(C30=0,"",INDEX(Nimet!$A$2:$D$251,C30,4))</f>
      </c>
      <c r="G30" s="157" t="str">
        <f>CONCATENATE(AF34,"-",AD34)</f>
        <v>0-0</v>
      </c>
      <c r="H30" s="158"/>
      <c r="I30" s="158"/>
      <c r="J30" s="158"/>
      <c r="K30" s="159"/>
      <c r="L30" s="157" t="str">
        <f>CONCATENATE(AF38,"-",AD38)</f>
        <v>0-0</v>
      </c>
      <c r="M30" s="158"/>
      <c r="N30" s="158"/>
      <c r="O30" s="158"/>
      <c r="P30" s="159"/>
      <c r="Q30" s="154"/>
      <c r="R30" s="155"/>
      <c r="S30" s="155"/>
      <c r="T30" s="155"/>
      <c r="U30" s="156"/>
      <c r="V30" s="157" t="str">
        <f>CONCATENATE(AD41,"-",AF41)</f>
        <v>0-0</v>
      </c>
      <c r="W30" s="158"/>
      <c r="X30" s="158"/>
      <c r="Y30" s="158"/>
      <c r="Z30" s="159"/>
      <c r="AA30" s="160" t="str">
        <f>CONCATENATE(AJ34+AJ38+AH41,"-",AH34+AH38+AJ41)</f>
        <v>0-0</v>
      </c>
      <c r="AB30" s="163"/>
      <c r="AC30" s="163"/>
      <c r="AD30" s="163"/>
      <c r="AE30" s="164"/>
      <c r="AF30" s="160" t="str">
        <f>CONCATENATE(AF34+AF38+AD41,"-",AD34+AD38+AF41)</f>
        <v>0-0</v>
      </c>
      <c r="AG30" s="163"/>
      <c r="AH30" s="163"/>
      <c r="AI30" s="163"/>
      <c r="AJ30" s="164"/>
      <c r="AK30" s="68"/>
    </row>
    <row r="31" spans="2:37" ht="14.25" customHeight="1">
      <c r="B31" s="141"/>
      <c r="C31" s="141"/>
      <c r="D31" s="29">
        <v>4</v>
      </c>
      <c r="E31" s="35"/>
      <c r="F31" s="14">
        <f>IF(B31=0,"",INDEX(Nimet!$A$2:$D$251,B31,4))&amp;IF(B31=0,""," / ")&amp;IF(C31=0,"",INDEX(Nimet!$A$2:$D$251,C31,4))</f>
      </c>
      <c r="G31" s="157" t="str">
        <f>CONCATENATE(AF37,"-",AD37)</f>
        <v>0-0</v>
      </c>
      <c r="H31" s="158"/>
      <c r="I31" s="158"/>
      <c r="J31" s="158"/>
      <c r="K31" s="159"/>
      <c r="L31" s="157" t="str">
        <f>CONCATENATE(AF35,"-",AD35)</f>
        <v>0-0</v>
      </c>
      <c r="M31" s="158"/>
      <c r="N31" s="158"/>
      <c r="O31" s="158"/>
      <c r="P31" s="159"/>
      <c r="Q31" s="157" t="str">
        <f>CONCATENATE(AF41,"-",AD41)</f>
        <v>0-0</v>
      </c>
      <c r="R31" s="158"/>
      <c r="S31" s="158"/>
      <c r="T31" s="158"/>
      <c r="U31" s="159"/>
      <c r="V31" s="154"/>
      <c r="W31" s="155"/>
      <c r="X31" s="155"/>
      <c r="Y31" s="155"/>
      <c r="Z31" s="156"/>
      <c r="AA31" s="160" t="str">
        <f>CONCATENATE(AJ35+AJ37+AJ41,"-",AH35+AH37+AH41)</f>
        <v>0-0</v>
      </c>
      <c r="AB31" s="163"/>
      <c r="AC31" s="163"/>
      <c r="AD31" s="163"/>
      <c r="AE31" s="164"/>
      <c r="AF31" s="160" t="str">
        <f>CONCATENATE(AF35+AF37+AF41,"-",AD35+AD37+AD41)</f>
        <v>0-0</v>
      </c>
      <c r="AG31" s="163"/>
      <c r="AH31" s="163"/>
      <c r="AI31" s="163"/>
      <c r="AJ31" s="164"/>
      <c r="AK31" s="68"/>
    </row>
    <row r="32" spans="3:40" ht="14.25" customHeight="1">
      <c r="C32" s="16"/>
      <c r="D32" s="3"/>
      <c r="E32" s="3"/>
      <c r="F32" s="3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17"/>
      <c r="AL32" s="6"/>
      <c r="AM32" s="6"/>
      <c r="AN32" s="6"/>
    </row>
    <row r="33" spans="4:39" ht="14.25" customHeight="1">
      <c r="D33" s="19" t="s">
        <v>28</v>
      </c>
      <c r="I33" s="58"/>
      <c r="J33" s="59">
        <v>1</v>
      </c>
      <c r="K33" s="60"/>
      <c r="L33" s="50"/>
      <c r="M33" s="53"/>
      <c r="N33" s="52">
        <v>2</v>
      </c>
      <c r="O33" s="54"/>
      <c r="P33" s="50"/>
      <c r="Q33" s="53"/>
      <c r="R33" s="52">
        <v>3</v>
      </c>
      <c r="S33" s="55"/>
      <c r="U33" s="56"/>
      <c r="V33" s="57">
        <v>4</v>
      </c>
      <c r="W33" s="55"/>
      <c r="Y33" s="56"/>
      <c r="Z33" s="57">
        <v>5</v>
      </c>
      <c r="AA33" s="55"/>
      <c r="AB33" s="3"/>
      <c r="AC33" s="3"/>
      <c r="AD33" s="56"/>
      <c r="AE33" s="51" t="s">
        <v>34</v>
      </c>
      <c r="AF33" s="55"/>
      <c r="AG33" s="50"/>
      <c r="AH33" s="53"/>
      <c r="AI33" s="61" t="s">
        <v>35</v>
      </c>
      <c r="AJ33" s="62"/>
      <c r="AM33" s="11"/>
    </row>
    <row r="34" spans="1:42" s="117" customFormat="1" ht="30" customHeight="1">
      <c r="A34" s="116" t="s">
        <v>12</v>
      </c>
      <c r="B34" s="116"/>
      <c r="D34" s="165" t="str">
        <f>CONCATENATE(F28,"  -  ",F30)</f>
        <v>  -  </v>
      </c>
      <c r="E34" s="166"/>
      <c r="F34" s="166"/>
      <c r="I34" s="118"/>
      <c r="J34" s="119" t="s">
        <v>27</v>
      </c>
      <c r="K34" s="120"/>
      <c r="L34" s="121"/>
      <c r="M34" s="118"/>
      <c r="N34" s="119" t="s">
        <v>27</v>
      </c>
      <c r="O34" s="120"/>
      <c r="P34" s="121"/>
      <c r="Q34" s="118"/>
      <c r="R34" s="119" t="s">
        <v>27</v>
      </c>
      <c r="S34" s="120"/>
      <c r="T34" s="122"/>
      <c r="U34" s="118"/>
      <c r="V34" s="119" t="s">
        <v>27</v>
      </c>
      <c r="W34" s="120"/>
      <c r="X34" s="122"/>
      <c r="Y34" s="118"/>
      <c r="Z34" s="119" t="s">
        <v>27</v>
      </c>
      <c r="AA34" s="120"/>
      <c r="AB34" s="121"/>
      <c r="AC34" s="121"/>
      <c r="AD34" s="123">
        <f>IF($I34-$K34&gt;0,1,0)+IF($M34-$O34&gt;0,1,0)+IF($Q34-$S34&gt;0,1,0)+IF($U34-$W34&gt;0,1,0)+IF($Y34-$AA34&gt;0,1,0)</f>
        <v>0</v>
      </c>
      <c r="AE34" s="124" t="s">
        <v>27</v>
      </c>
      <c r="AF34" s="125">
        <f>IF($I34-$K34&lt;0,1,0)+IF($M34-$O34&lt;0,1,0)+IF($Q34-$S34&lt;0,1,0)+IF($U34-$W34&lt;0,1,0)+IF($Y34-$AA34&lt;0,1,0)</f>
        <v>0</v>
      </c>
      <c r="AG34" s="126"/>
      <c r="AH34" s="127">
        <f>IF($AD34-$AF34&gt;0,1,0)</f>
        <v>0</v>
      </c>
      <c r="AI34" s="128" t="s">
        <v>27</v>
      </c>
      <c r="AJ34" s="129">
        <f>IF($AD34-$AF34&lt;0,1,0)</f>
        <v>0</v>
      </c>
      <c r="AK34" s="130"/>
      <c r="AL34" s="130"/>
      <c r="AM34" s="130"/>
      <c r="AO34" s="131"/>
      <c r="AP34" s="132"/>
    </row>
    <row r="35" spans="1:42" s="117" customFormat="1" ht="30" customHeight="1">
      <c r="A35" s="116" t="s">
        <v>5</v>
      </c>
      <c r="B35" s="116"/>
      <c r="D35" s="165" t="str">
        <f>CONCATENATE(F29,"  -  ",F31)</f>
        <v>  -  </v>
      </c>
      <c r="E35" s="166"/>
      <c r="F35" s="166"/>
      <c r="I35" s="118"/>
      <c r="J35" s="119" t="s">
        <v>27</v>
      </c>
      <c r="K35" s="120"/>
      <c r="L35" s="121"/>
      <c r="M35" s="118"/>
      <c r="N35" s="119" t="s">
        <v>27</v>
      </c>
      <c r="O35" s="120"/>
      <c r="P35" s="121"/>
      <c r="Q35" s="118"/>
      <c r="R35" s="119" t="s">
        <v>27</v>
      </c>
      <c r="S35" s="120"/>
      <c r="T35" s="122"/>
      <c r="U35" s="118"/>
      <c r="V35" s="119" t="s">
        <v>27</v>
      </c>
      <c r="W35" s="120"/>
      <c r="X35" s="122"/>
      <c r="Y35" s="118"/>
      <c r="Z35" s="119" t="s">
        <v>27</v>
      </c>
      <c r="AA35" s="120"/>
      <c r="AB35" s="121"/>
      <c r="AC35" s="121"/>
      <c r="AD35" s="123">
        <f>IF($I35-$K35&gt;0,1,0)+IF($M35-$O35&gt;0,1,0)+IF($Q35-$S35&gt;0,1,0)+IF($U35-$W35&gt;0,1,0)+IF($Y35-$AA35&gt;0,1,0)</f>
        <v>0</v>
      </c>
      <c r="AE35" s="124" t="s">
        <v>27</v>
      </c>
      <c r="AF35" s="125">
        <f>IF($I35-$K35&lt;0,1,0)+IF($M35-$O35&lt;0,1,0)+IF($Q35-$S35&lt;0,1,0)+IF($U35-$W35&lt;0,1,0)+IF($Y35-$AA35&lt;0,1,0)</f>
        <v>0</v>
      </c>
      <c r="AG35" s="126"/>
      <c r="AH35" s="127">
        <f>IF($AD35-$AF35&gt;0,1,0)</f>
        <v>0</v>
      </c>
      <c r="AI35" s="128" t="s">
        <v>27</v>
      </c>
      <c r="AJ35" s="129">
        <f>IF($AD35-$AF35&lt;0,1,0)</f>
        <v>0</v>
      </c>
      <c r="AK35" s="130"/>
      <c r="AL35" s="130"/>
      <c r="AM35" s="130"/>
      <c r="AO35" s="131"/>
      <c r="AP35" s="132"/>
    </row>
    <row r="36" spans="1:42" ht="14.25" customHeight="1">
      <c r="A36" s="15"/>
      <c r="B36" s="15"/>
      <c r="I36" s="80"/>
      <c r="J36" s="81"/>
      <c r="K36" s="82"/>
      <c r="L36" s="70"/>
      <c r="M36" s="80"/>
      <c r="N36" s="81"/>
      <c r="O36" s="82"/>
      <c r="P36" s="70"/>
      <c r="Q36" s="80"/>
      <c r="R36" s="81"/>
      <c r="S36" s="82"/>
      <c r="T36" s="71"/>
      <c r="U36" s="80"/>
      <c r="V36" s="81"/>
      <c r="W36" s="82"/>
      <c r="X36" s="71"/>
      <c r="Y36" s="80"/>
      <c r="Z36" s="81"/>
      <c r="AA36" s="82"/>
      <c r="AB36" s="70"/>
      <c r="AC36" s="70"/>
      <c r="AD36" s="72"/>
      <c r="AE36" s="73"/>
      <c r="AF36" s="74"/>
      <c r="AG36" s="75"/>
      <c r="AH36" s="76"/>
      <c r="AI36" s="66"/>
      <c r="AJ36" s="77"/>
      <c r="AK36" s="78"/>
      <c r="AL36" s="78"/>
      <c r="AM36" s="78"/>
      <c r="AP36" s="18"/>
    </row>
    <row r="37" spans="1:42" s="117" customFormat="1" ht="30" customHeight="1">
      <c r="A37" s="116" t="s">
        <v>8</v>
      </c>
      <c r="B37" s="116"/>
      <c r="D37" s="165" t="str">
        <f>CONCATENATE(F28,"  -  ",F31)</f>
        <v>  -  </v>
      </c>
      <c r="E37" s="166"/>
      <c r="F37" s="166"/>
      <c r="I37" s="118"/>
      <c r="J37" s="119" t="s">
        <v>27</v>
      </c>
      <c r="K37" s="120"/>
      <c r="L37" s="121"/>
      <c r="M37" s="118"/>
      <c r="N37" s="119" t="s">
        <v>27</v>
      </c>
      <c r="O37" s="120"/>
      <c r="P37" s="121"/>
      <c r="Q37" s="118"/>
      <c r="R37" s="119" t="s">
        <v>27</v>
      </c>
      <c r="S37" s="120"/>
      <c r="T37" s="122"/>
      <c r="U37" s="118"/>
      <c r="V37" s="119" t="s">
        <v>27</v>
      </c>
      <c r="W37" s="120"/>
      <c r="X37" s="122"/>
      <c r="Y37" s="118"/>
      <c r="Z37" s="119" t="s">
        <v>27</v>
      </c>
      <c r="AA37" s="120"/>
      <c r="AB37" s="121"/>
      <c r="AC37" s="121"/>
      <c r="AD37" s="123">
        <f>IF($I37-$K37&gt;0,1,0)+IF($M37-$O37&gt;0,1,0)+IF($Q37-$S37&gt;0,1,0)+IF($U37-$W37&gt;0,1,0)+IF($Y37-$AA37&gt;0,1,0)</f>
        <v>0</v>
      </c>
      <c r="AE37" s="124" t="s">
        <v>27</v>
      </c>
      <c r="AF37" s="125">
        <f>IF($I37-$K37&lt;0,1,0)+IF($M37-$O37&lt;0,1,0)+IF($Q37-$S37&lt;0,1,0)+IF($U37-$W37&lt;0,1,0)+IF($Y37-$AA37&lt;0,1,0)</f>
        <v>0</v>
      </c>
      <c r="AG37" s="126"/>
      <c r="AH37" s="127">
        <f>IF($AD37-$AF37&gt;0,1,0)</f>
        <v>0</v>
      </c>
      <c r="AI37" s="128" t="s">
        <v>27</v>
      </c>
      <c r="AJ37" s="129">
        <f>IF($AD37-$AF37&lt;0,1,0)</f>
        <v>0</v>
      </c>
      <c r="AK37" s="130"/>
      <c r="AL37" s="130"/>
      <c r="AM37" s="130"/>
      <c r="AO37" s="131"/>
      <c r="AP37" s="132"/>
    </row>
    <row r="38" spans="1:42" s="117" customFormat="1" ht="30" customHeight="1">
      <c r="A38" s="116" t="s">
        <v>17</v>
      </c>
      <c r="B38" s="116"/>
      <c r="D38" s="165" t="str">
        <f>CONCATENATE(F29,"  -  ",F30)</f>
        <v>  -  </v>
      </c>
      <c r="E38" s="166"/>
      <c r="F38" s="166"/>
      <c r="I38" s="118"/>
      <c r="J38" s="119" t="s">
        <v>27</v>
      </c>
      <c r="K38" s="120"/>
      <c r="L38" s="121"/>
      <c r="M38" s="118"/>
      <c r="N38" s="119" t="s">
        <v>27</v>
      </c>
      <c r="O38" s="120"/>
      <c r="P38" s="121"/>
      <c r="Q38" s="118"/>
      <c r="R38" s="119" t="s">
        <v>27</v>
      </c>
      <c r="S38" s="120"/>
      <c r="T38" s="122"/>
      <c r="U38" s="118"/>
      <c r="V38" s="119" t="s">
        <v>27</v>
      </c>
      <c r="W38" s="120"/>
      <c r="X38" s="122"/>
      <c r="Y38" s="118"/>
      <c r="Z38" s="119" t="s">
        <v>27</v>
      </c>
      <c r="AA38" s="120"/>
      <c r="AB38" s="121"/>
      <c r="AC38" s="121"/>
      <c r="AD38" s="123">
        <f>IF($I38-$K38&gt;0,1,0)+IF($M38-$O38&gt;0,1,0)+IF($Q38-$S38&gt;0,1,0)+IF($U38-$W38&gt;0,1,0)+IF($Y38-$AA38&gt;0,1,0)</f>
        <v>0</v>
      </c>
      <c r="AE38" s="124" t="s">
        <v>27</v>
      </c>
      <c r="AF38" s="125">
        <f>IF($I38-$K38&lt;0,1,0)+IF($M38-$O38&lt;0,1,0)+IF($Q38-$S38&lt;0,1,0)+IF($U38-$W38&lt;0,1,0)+IF($Y38-$AA38&lt;0,1,0)</f>
        <v>0</v>
      </c>
      <c r="AG38" s="126"/>
      <c r="AH38" s="127">
        <f>IF($AD38-$AF38&gt;0,1,0)</f>
        <v>0</v>
      </c>
      <c r="AI38" s="128" t="s">
        <v>27</v>
      </c>
      <c r="AJ38" s="129">
        <f>IF($AD38-$AF38&lt;0,1,0)</f>
        <v>0</v>
      </c>
      <c r="AK38" s="130"/>
      <c r="AL38" s="130"/>
      <c r="AM38" s="130"/>
      <c r="AO38" s="131"/>
      <c r="AP38" s="132"/>
    </row>
    <row r="39" spans="1:42" ht="14.25" customHeight="1">
      <c r="A39" s="15"/>
      <c r="B39" s="15"/>
      <c r="I39" s="80"/>
      <c r="J39" s="81"/>
      <c r="K39" s="82"/>
      <c r="L39" s="70"/>
      <c r="M39" s="80"/>
      <c r="N39" s="81"/>
      <c r="O39" s="82"/>
      <c r="P39" s="70"/>
      <c r="Q39" s="80"/>
      <c r="R39" s="81"/>
      <c r="S39" s="82"/>
      <c r="T39" s="71"/>
      <c r="U39" s="80"/>
      <c r="V39" s="81"/>
      <c r="W39" s="82"/>
      <c r="X39" s="71"/>
      <c r="Y39" s="80"/>
      <c r="Z39" s="81"/>
      <c r="AA39" s="82"/>
      <c r="AB39" s="70"/>
      <c r="AC39" s="70"/>
      <c r="AD39" s="72"/>
      <c r="AE39" s="73"/>
      <c r="AF39" s="74"/>
      <c r="AG39" s="75"/>
      <c r="AH39" s="76"/>
      <c r="AI39" s="66"/>
      <c r="AJ39" s="77"/>
      <c r="AK39" s="78"/>
      <c r="AL39" s="78"/>
      <c r="AM39" s="78"/>
      <c r="AP39" s="18"/>
    </row>
    <row r="40" spans="1:42" s="117" customFormat="1" ht="30" customHeight="1">
      <c r="A40" s="116" t="s">
        <v>20</v>
      </c>
      <c r="B40" s="116"/>
      <c r="D40" s="165" t="str">
        <f>CONCATENATE(F28,"  -  ",F29)</f>
        <v>  -  </v>
      </c>
      <c r="E40" s="166"/>
      <c r="F40" s="166"/>
      <c r="I40" s="118"/>
      <c r="J40" s="119" t="s">
        <v>27</v>
      </c>
      <c r="K40" s="120"/>
      <c r="L40" s="121"/>
      <c r="M40" s="118"/>
      <c r="N40" s="119" t="s">
        <v>27</v>
      </c>
      <c r="O40" s="120"/>
      <c r="P40" s="121"/>
      <c r="Q40" s="118"/>
      <c r="R40" s="119" t="s">
        <v>27</v>
      </c>
      <c r="S40" s="120"/>
      <c r="T40" s="122"/>
      <c r="U40" s="118"/>
      <c r="V40" s="119" t="s">
        <v>27</v>
      </c>
      <c r="W40" s="120"/>
      <c r="X40" s="122"/>
      <c r="Y40" s="118"/>
      <c r="Z40" s="119" t="s">
        <v>27</v>
      </c>
      <c r="AA40" s="120"/>
      <c r="AB40" s="121"/>
      <c r="AC40" s="121"/>
      <c r="AD40" s="123">
        <f>IF($I40-$K40&gt;0,1,0)+IF($M40-$O40&gt;0,1,0)+IF($Q40-$S40&gt;0,1,0)+IF($U40-$W40&gt;0,1,0)+IF($Y40-$AA40&gt;0,1,0)</f>
        <v>0</v>
      </c>
      <c r="AE40" s="124" t="s">
        <v>27</v>
      </c>
      <c r="AF40" s="125">
        <f>IF($I40-$K40&lt;0,1,0)+IF($M40-$O40&lt;0,1,0)+IF($Q40-$S40&lt;0,1,0)+IF($U40-$W40&lt;0,1,0)+IF($Y40-$AA40&lt;0,1,0)</f>
        <v>0</v>
      </c>
      <c r="AG40" s="126"/>
      <c r="AH40" s="127">
        <f>IF($AD40-$AF40&gt;0,1,0)</f>
        <v>0</v>
      </c>
      <c r="AI40" s="128" t="s">
        <v>27</v>
      </c>
      <c r="AJ40" s="129">
        <f>IF($AD40-$AF40&lt;0,1,0)</f>
        <v>0</v>
      </c>
      <c r="AK40" s="130"/>
      <c r="AL40" s="130"/>
      <c r="AM40" s="130"/>
      <c r="AO40" s="131"/>
      <c r="AP40" s="132"/>
    </row>
    <row r="41" spans="1:42" s="117" customFormat="1" ht="30" customHeight="1">
      <c r="A41" s="116" t="s">
        <v>21</v>
      </c>
      <c r="B41" s="116"/>
      <c r="D41" s="165" t="str">
        <f>CONCATENATE(F30,"  -  ",F31)</f>
        <v>  -  </v>
      </c>
      <c r="E41" s="166"/>
      <c r="F41" s="166"/>
      <c r="I41" s="118"/>
      <c r="J41" s="119" t="s">
        <v>27</v>
      </c>
      <c r="K41" s="120"/>
      <c r="L41" s="121"/>
      <c r="M41" s="118"/>
      <c r="N41" s="119" t="s">
        <v>27</v>
      </c>
      <c r="O41" s="120"/>
      <c r="P41" s="121"/>
      <c r="Q41" s="118"/>
      <c r="R41" s="119" t="s">
        <v>27</v>
      </c>
      <c r="S41" s="120"/>
      <c r="T41" s="122"/>
      <c r="U41" s="118"/>
      <c r="V41" s="119" t="s">
        <v>27</v>
      </c>
      <c r="W41" s="120"/>
      <c r="X41" s="122"/>
      <c r="Y41" s="118"/>
      <c r="Z41" s="119" t="s">
        <v>27</v>
      </c>
      <c r="AA41" s="120"/>
      <c r="AB41" s="121"/>
      <c r="AC41" s="121"/>
      <c r="AD41" s="133">
        <f>IF($I41-$K41&gt;0,1,0)+IF($M41-$O41&gt;0,1,0)+IF($Q41-$S41&gt;0,1,0)+IF($U41-$W41&gt;0,1,0)+IF($Y41-$AA41&gt;0,1,0)</f>
        <v>0</v>
      </c>
      <c r="AE41" s="134" t="s">
        <v>27</v>
      </c>
      <c r="AF41" s="135">
        <f>IF($I41-$K41&lt;0,1,0)+IF($M41-$O41&lt;0,1,0)+IF($Q41-$S41&lt;0,1,0)+IF($U41-$W41&lt;0,1,0)+IF($Y41-$AA41&lt;0,1,0)</f>
        <v>0</v>
      </c>
      <c r="AG41" s="136"/>
      <c r="AH41" s="137">
        <f>IF($AD41-$AF41&gt;0,1,0)</f>
        <v>0</v>
      </c>
      <c r="AI41" s="138" t="s">
        <v>27</v>
      </c>
      <c r="AJ41" s="139">
        <f>IF($AD41-$AF41&lt;0,1,0)</f>
        <v>0</v>
      </c>
      <c r="AK41" s="130"/>
      <c r="AL41" s="130"/>
      <c r="AM41" s="130"/>
      <c r="AO41" s="131"/>
      <c r="AP41" s="132"/>
    </row>
    <row r="42" spans="9:39" ht="14.25" customHeight="1"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</row>
    <row r="43" spans="9:39" ht="14.25" customHeight="1"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</row>
    <row r="44" spans="9:39" ht="14.25" customHeight="1"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</row>
  </sheetData>
  <sheetProtection/>
  <mergeCells count="72">
    <mergeCell ref="D37:F37"/>
    <mergeCell ref="D38:F38"/>
    <mergeCell ref="D40:F40"/>
    <mergeCell ref="D41:F41"/>
    <mergeCell ref="AA31:AE31"/>
    <mergeCell ref="AF31:AJ31"/>
    <mergeCell ref="D34:F34"/>
    <mergeCell ref="D35:F35"/>
    <mergeCell ref="G31:K31"/>
    <mergeCell ref="L31:P31"/>
    <mergeCell ref="Q31:U31"/>
    <mergeCell ref="V31:Z31"/>
    <mergeCell ref="AA30:AE30"/>
    <mergeCell ref="AF30:AJ30"/>
    <mergeCell ref="G29:K29"/>
    <mergeCell ref="L29:P29"/>
    <mergeCell ref="G30:K30"/>
    <mergeCell ref="L30:P30"/>
    <mergeCell ref="Q30:U30"/>
    <mergeCell ref="V30:Z30"/>
    <mergeCell ref="Q29:U29"/>
    <mergeCell ref="V29:Z29"/>
    <mergeCell ref="AA27:AE27"/>
    <mergeCell ref="AF27:AJ27"/>
    <mergeCell ref="AA28:AE28"/>
    <mergeCell ref="AF28:AJ28"/>
    <mergeCell ref="AA29:AE29"/>
    <mergeCell ref="AF29:AJ29"/>
    <mergeCell ref="G28:K28"/>
    <mergeCell ref="L28:P28"/>
    <mergeCell ref="Q28:U28"/>
    <mergeCell ref="V28:Z28"/>
    <mergeCell ref="G27:K27"/>
    <mergeCell ref="L27:P27"/>
    <mergeCell ref="Q27:U27"/>
    <mergeCell ref="V27:Z27"/>
    <mergeCell ref="D19:F19"/>
    <mergeCell ref="D20:F20"/>
    <mergeCell ref="D22:F22"/>
    <mergeCell ref="D23:F23"/>
    <mergeCell ref="AA13:AE13"/>
    <mergeCell ref="AF13:AJ13"/>
    <mergeCell ref="D16:F16"/>
    <mergeCell ref="D17:F17"/>
    <mergeCell ref="G13:K13"/>
    <mergeCell ref="L13:P13"/>
    <mergeCell ref="Q13:U13"/>
    <mergeCell ref="V13:Z13"/>
    <mergeCell ref="AA12:AE12"/>
    <mergeCell ref="AF12:AJ12"/>
    <mergeCell ref="G11:K11"/>
    <mergeCell ref="L11:P11"/>
    <mergeCell ref="G12:K12"/>
    <mergeCell ref="L12:P12"/>
    <mergeCell ref="Q12:U12"/>
    <mergeCell ref="V12:Z12"/>
    <mergeCell ref="Q11:U11"/>
    <mergeCell ref="V11:Z11"/>
    <mergeCell ref="AA9:AE9"/>
    <mergeCell ref="AF9:AJ9"/>
    <mergeCell ref="AA10:AE10"/>
    <mergeCell ref="AF10:AJ10"/>
    <mergeCell ref="AA11:AE11"/>
    <mergeCell ref="AF11:AJ11"/>
    <mergeCell ref="G10:K10"/>
    <mergeCell ref="L10:P10"/>
    <mergeCell ref="Q10:U10"/>
    <mergeCell ref="V10:Z10"/>
    <mergeCell ref="G9:K9"/>
    <mergeCell ref="L9:P9"/>
    <mergeCell ref="Q9:U9"/>
    <mergeCell ref="V9:Z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K46"/>
  <sheetViews>
    <sheetView showGridLines="0" zoomScale="75" zoomScaleNormal="75" zoomScaleSheetLayoutView="75" zoomScalePageLayoutView="0" workbookViewId="0" topLeftCell="A10">
      <selection activeCell="J29" sqref="J29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4.140625" style="1" customWidth="1"/>
    <col min="5" max="5" width="4.7109375" style="1" bestFit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127</v>
      </c>
    </row>
    <row r="2" ht="15" customHeight="1">
      <c r="D2" s="10" t="s">
        <v>26</v>
      </c>
    </row>
    <row r="3" spans="4:8" ht="15" customHeight="1">
      <c r="D3" s="9" t="s">
        <v>81</v>
      </c>
      <c r="G3" s="22"/>
      <c r="H3" s="3"/>
    </row>
    <row r="4" spans="4:7" ht="15" customHeight="1">
      <c r="D4" s="9"/>
      <c r="G4" s="22"/>
    </row>
    <row r="5" spans="4:7" ht="15" customHeight="1">
      <c r="D5" s="9"/>
      <c r="G5" s="22"/>
    </row>
    <row r="6" spans="4:7" ht="15" customHeight="1">
      <c r="D6" s="9"/>
      <c r="G6" s="22"/>
    </row>
    <row r="7" ht="15" customHeight="1">
      <c r="D7" s="9"/>
    </row>
    <row r="8" spans="4:10" ht="15" customHeight="1">
      <c r="D8" s="2"/>
      <c r="E8" s="2"/>
      <c r="F8" s="2"/>
      <c r="H8" s="7" t="s">
        <v>125</v>
      </c>
      <c r="J8" s="7" t="s">
        <v>133</v>
      </c>
    </row>
    <row r="9" spans="3:10" ht="14.25" customHeight="1">
      <c r="C9" s="20">
        <v>46</v>
      </c>
      <c r="D9" s="47">
        <v>1</v>
      </c>
      <c r="E9" s="42">
        <v>4</v>
      </c>
      <c r="F9" s="5" t="str">
        <f>IF(C9=0,"",INDEX(Nimet!$A$2:$D$251,C9,4))</f>
        <v>Räsänen Mika, TIP-70</v>
      </c>
      <c r="G9" s="38"/>
      <c r="H9" s="23"/>
      <c r="I9" s="23"/>
      <c r="J9" s="23"/>
    </row>
    <row r="10" spans="3:10" ht="14.25" customHeight="1">
      <c r="C10" s="20">
        <v>12</v>
      </c>
      <c r="D10" s="48">
        <v>2</v>
      </c>
      <c r="E10" s="43"/>
      <c r="F10" s="4" t="str">
        <f>IF(C10=0,"",INDEX(Nimet!$A$2:$D$251,C10,4))</f>
        <v>Oksanen Jannika, LPTS</v>
      </c>
      <c r="G10" s="144"/>
      <c r="H10" s="39"/>
      <c r="I10" s="23"/>
      <c r="J10" s="23"/>
    </row>
    <row r="11" spans="3:10" ht="14.25" customHeight="1">
      <c r="C11" s="20"/>
      <c r="D11" s="47">
        <v>3</v>
      </c>
      <c r="E11" s="42"/>
      <c r="F11" s="5">
        <f>IF(C11=0,"",INDEX(Nimet!$A$2:$D$251,C11,4))</f>
      </c>
      <c r="G11" s="41"/>
      <c r="H11" s="145"/>
      <c r="I11" s="23"/>
      <c r="J11" s="23"/>
    </row>
    <row r="12" spans="3:10" ht="14.25" customHeight="1">
      <c r="C12" s="20"/>
      <c r="D12" s="48">
        <v>4</v>
      </c>
      <c r="E12" s="43"/>
      <c r="F12" s="4">
        <f>IF(C12=0,"",INDEX(Nimet!$A$2:$D$251,C12,4))</f>
      </c>
      <c r="G12" s="36"/>
      <c r="H12" s="25"/>
      <c r="I12" s="39">
        <v>1.2</v>
      </c>
      <c r="J12" s="23"/>
    </row>
    <row r="13" spans="3:10" ht="14.25" customHeight="1">
      <c r="C13" s="20"/>
      <c r="D13" s="47">
        <v>5</v>
      </c>
      <c r="E13" s="42"/>
      <c r="F13" s="5">
        <f>IF(C13=0,"",INDEX(Nimet!$A$2:$D$251,C13,4))</f>
      </c>
      <c r="G13" s="38"/>
      <c r="H13" s="25"/>
      <c r="I13" s="145" t="s">
        <v>171</v>
      </c>
      <c r="J13" s="23"/>
    </row>
    <row r="14" spans="3:10" ht="14.25" customHeight="1">
      <c r="C14" s="20"/>
      <c r="D14" s="48">
        <v>6</v>
      </c>
      <c r="E14" s="43"/>
      <c r="F14" s="4">
        <f>IF(C14=0,"",INDEX(Nimet!$A$2:$D$251,C14,4))</f>
      </c>
      <c r="G14" s="144"/>
      <c r="H14" s="40"/>
      <c r="I14" s="25"/>
      <c r="J14" s="23"/>
    </row>
    <row r="15" spans="3:10" ht="14.25" customHeight="1">
      <c r="C15" s="20">
        <v>54</v>
      </c>
      <c r="D15" s="47">
        <v>7</v>
      </c>
      <c r="E15" s="42">
        <v>116</v>
      </c>
      <c r="F15" s="5" t="str">
        <f>IF(C15=0,"",INDEX(Nimet!$A$2:$D$251,C15,4))</f>
        <v>Pihajoki Niko, TuPy</v>
      </c>
      <c r="G15" s="41"/>
      <c r="H15" s="36"/>
      <c r="I15" s="25"/>
      <c r="J15" s="23"/>
    </row>
    <row r="16" spans="3:10" ht="14.25" customHeight="1">
      <c r="C16" s="20">
        <v>26</v>
      </c>
      <c r="D16" s="48">
        <v>8</v>
      </c>
      <c r="E16" s="43"/>
      <c r="F16" s="4" t="str">
        <f>IF(C16=0,"",INDEX(Nimet!$A$2:$D$251,C16,4))</f>
        <v>Eriksson Sofie, ParPi</v>
      </c>
      <c r="G16" s="36"/>
      <c r="H16" s="23"/>
      <c r="I16" s="25"/>
      <c r="J16" s="23"/>
    </row>
    <row r="17" spans="4:10" ht="14.25" customHeight="1">
      <c r="D17" s="3"/>
      <c r="E17" s="44"/>
      <c r="F17" s="3"/>
      <c r="G17" s="23"/>
      <c r="H17" s="23"/>
      <c r="I17" s="25"/>
      <c r="J17" s="148" t="s">
        <v>200</v>
      </c>
    </row>
    <row r="18" spans="4:11" ht="14.25" customHeight="1">
      <c r="D18" s="2"/>
      <c r="E18" s="45"/>
      <c r="F18" s="2"/>
      <c r="G18" s="26"/>
      <c r="H18" s="26"/>
      <c r="I18" s="25"/>
      <c r="J18" s="152" t="s">
        <v>201</v>
      </c>
      <c r="K18" s="3"/>
    </row>
    <row r="19" spans="3:11" ht="14.25" customHeight="1">
      <c r="C19" s="20">
        <v>33</v>
      </c>
      <c r="D19" s="47">
        <v>9</v>
      </c>
      <c r="E19" s="42">
        <v>39</v>
      </c>
      <c r="F19" s="5" t="str">
        <f>IF(C19=0,"",INDEX(Nimet!$A$2:$D$251,C19,4))</f>
        <v>Chau Dinh Huy, PT Espoo</v>
      </c>
      <c r="G19" s="38"/>
      <c r="H19" s="23"/>
      <c r="I19" s="25"/>
      <c r="J19" s="25"/>
      <c r="K19" s="3"/>
    </row>
    <row r="20" spans="3:11" ht="14.25" customHeight="1">
      <c r="C20" s="20">
        <v>18</v>
      </c>
      <c r="D20" s="48">
        <v>10</v>
      </c>
      <c r="E20" s="43"/>
      <c r="F20" s="4" t="str">
        <f>IF(C20=0,"",INDEX(Nimet!$A$2:$D$251,C20,4))</f>
        <v>Lundström Annika, MBF</v>
      </c>
      <c r="G20" s="144"/>
      <c r="H20" s="39"/>
      <c r="I20" s="25"/>
      <c r="J20" s="25"/>
      <c r="K20" s="3"/>
    </row>
    <row r="21" spans="3:11" ht="14.25" customHeight="1">
      <c r="C21" s="20"/>
      <c r="D21" s="47">
        <v>11</v>
      </c>
      <c r="E21" s="42"/>
      <c r="F21" s="5">
        <f>IF(C21=0,"",INDEX(Nimet!$A$2:$D$251,C21,4))</f>
      </c>
      <c r="G21" s="41"/>
      <c r="H21" s="145"/>
      <c r="I21" s="25"/>
      <c r="J21" s="25"/>
      <c r="K21" s="3"/>
    </row>
    <row r="22" spans="3:11" ht="14.25" customHeight="1">
      <c r="C22" s="20"/>
      <c r="D22" s="48">
        <v>12</v>
      </c>
      <c r="E22" s="43"/>
      <c r="F22" s="4">
        <f>IF(C22=0,"",INDEX(Nimet!$A$2:$D$251,C22,4))</f>
      </c>
      <c r="G22" s="36"/>
      <c r="H22" s="25"/>
      <c r="I22" s="40">
        <v>15.16</v>
      </c>
      <c r="J22" s="25"/>
      <c r="K22" s="3"/>
    </row>
    <row r="23" spans="3:11" ht="14.25" customHeight="1">
      <c r="C23" s="20"/>
      <c r="D23" s="47">
        <v>13</v>
      </c>
      <c r="E23" s="42"/>
      <c r="F23" s="5">
        <f>IF(C23=0,"",INDEX(Nimet!$A$2:$D$251,C23,4))</f>
      </c>
      <c r="G23" s="38"/>
      <c r="H23" s="25"/>
      <c r="I23" s="36" t="s">
        <v>173</v>
      </c>
      <c r="J23" s="25"/>
      <c r="K23" s="3"/>
    </row>
    <row r="24" spans="3:11" ht="14.25" customHeight="1">
      <c r="C24" s="20"/>
      <c r="D24" s="48">
        <v>14</v>
      </c>
      <c r="E24" s="43"/>
      <c r="F24" s="4">
        <f>IF(C24=0,"",INDEX(Nimet!$A$2:$D$251,C24,4))</f>
      </c>
      <c r="G24" s="144"/>
      <c r="H24" s="40"/>
      <c r="I24" s="23"/>
      <c r="J24" s="25"/>
      <c r="K24" s="3"/>
    </row>
    <row r="25" spans="3:11" ht="14.25" customHeight="1">
      <c r="C25" s="20">
        <v>40</v>
      </c>
      <c r="D25" s="47">
        <v>15</v>
      </c>
      <c r="E25" s="42">
        <v>13</v>
      </c>
      <c r="F25" s="5" t="str">
        <f>IF(C25=0,"",INDEX(Nimet!$A$2:$D$251,C25,4))</f>
        <v>Olah Pentti, SeSi</v>
      </c>
      <c r="G25" s="41"/>
      <c r="H25" s="36"/>
      <c r="I25" s="23"/>
      <c r="J25" s="25"/>
      <c r="K25" s="3"/>
    </row>
    <row r="26" spans="3:11" ht="14.25" customHeight="1">
      <c r="C26" s="20">
        <v>34</v>
      </c>
      <c r="D26" s="48">
        <v>16</v>
      </c>
      <c r="E26" s="43"/>
      <c r="F26" s="4" t="str">
        <f>IF(C26=0,"",INDEX(Nimet!$A$2:$D$251,C26,4))</f>
        <v>Erkheikki Sofia, PT Espoo</v>
      </c>
      <c r="G26" s="36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0">
        <v>1.2</v>
      </c>
      <c r="K27" s="3"/>
    </row>
    <row r="28" spans="4:11" ht="14.25" customHeight="1">
      <c r="D28" s="2"/>
      <c r="E28" s="45"/>
      <c r="F28" s="2"/>
      <c r="G28" s="26"/>
      <c r="H28" s="26"/>
      <c r="I28" s="26"/>
      <c r="J28" s="146" t="s">
        <v>218</v>
      </c>
      <c r="K28" s="3"/>
    </row>
    <row r="29" spans="3:11" ht="14.25" customHeight="1">
      <c r="C29" s="20">
        <v>19</v>
      </c>
      <c r="D29" s="47">
        <v>17</v>
      </c>
      <c r="E29" s="42">
        <v>19</v>
      </c>
      <c r="F29" s="5" t="str">
        <f>IF(C29=0,"",INDEX(Nimet!$A$2:$D$251,C29,4))</f>
        <v>O'Connor Miikka, MBF</v>
      </c>
      <c r="G29" s="38"/>
      <c r="H29" s="23"/>
      <c r="I29" s="23"/>
      <c r="J29" s="25"/>
      <c r="K29" s="3"/>
    </row>
    <row r="30" spans="3:11" ht="14.25" customHeight="1">
      <c r="C30" s="20">
        <v>16</v>
      </c>
      <c r="D30" s="48">
        <v>18</v>
      </c>
      <c r="E30" s="43"/>
      <c r="F30" s="4" t="str">
        <f>IF(C30=0,"",INDEX(Nimet!$A$2:$D$251,C30,4))</f>
        <v>Eriksson Pinja, MBF</v>
      </c>
      <c r="G30" s="144"/>
      <c r="H30" s="39"/>
      <c r="I30" s="23"/>
      <c r="J30" s="25"/>
      <c r="K30" s="3"/>
    </row>
    <row r="31" spans="3:11" ht="14.25" customHeight="1">
      <c r="C31" s="20"/>
      <c r="D31" s="47">
        <v>19</v>
      </c>
      <c r="E31" s="42"/>
      <c r="F31" s="5">
        <f>IF(C31=0,"",INDEX(Nimet!$A$2:$D$251,C31,4))</f>
      </c>
      <c r="G31" s="41"/>
      <c r="H31" s="145"/>
      <c r="I31" s="23"/>
      <c r="J31" s="25"/>
      <c r="K31" s="3"/>
    </row>
    <row r="32" spans="3:11" ht="14.25" customHeight="1">
      <c r="C32" s="20"/>
      <c r="D32" s="48">
        <v>20</v>
      </c>
      <c r="E32" s="43"/>
      <c r="F32" s="4">
        <f>IF(C32=0,"",INDEX(Nimet!$A$2:$D$251,C32,4))</f>
      </c>
      <c r="G32" s="36"/>
      <c r="H32" s="25"/>
      <c r="I32" s="39">
        <v>17.18</v>
      </c>
      <c r="J32" s="25"/>
      <c r="K32" s="3"/>
    </row>
    <row r="33" spans="3:11" ht="14.25" customHeight="1">
      <c r="C33" s="20">
        <v>9</v>
      </c>
      <c r="D33" s="47">
        <v>21</v>
      </c>
      <c r="E33" s="42">
        <v>158</v>
      </c>
      <c r="F33" s="5" t="str">
        <f>IF(C33=0,"",INDEX(Nimet!$A$2:$D$251,C33,4))</f>
        <v>Punnonen Petter, KuPTS</v>
      </c>
      <c r="G33" s="38"/>
      <c r="H33" s="25"/>
      <c r="I33" s="145" t="s">
        <v>175</v>
      </c>
      <c r="J33" s="25"/>
      <c r="K33" s="3"/>
    </row>
    <row r="34" spans="3:11" ht="14.25" customHeight="1">
      <c r="C34" s="20">
        <v>27</v>
      </c>
      <c r="D34" s="48">
        <v>22</v>
      </c>
      <c r="E34" s="43"/>
      <c r="F34" s="4" t="str">
        <f>IF(C34=0,"",INDEX(Nimet!$A$2:$D$251,C34,4))</f>
        <v>Rissanen Elli, Por-83</v>
      </c>
      <c r="G34" s="144"/>
      <c r="H34" s="40">
        <v>23.24</v>
      </c>
      <c r="I34" s="25"/>
      <c r="J34" s="25"/>
      <c r="K34" s="3"/>
    </row>
    <row r="35" spans="3:11" ht="14.25" customHeight="1">
      <c r="C35" s="20">
        <v>44</v>
      </c>
      <c r="D35" s="47">
        <v>23</v>
      </c>
      <c r="E35" s="42">
        <v>62</v>
      </c>
      <c r="F35" s="5" t="str">
        <f>IF(C35=0,"",INDEX(Nimet!$A$2:$D$251,C35,4))</f>
        <v>Mustonen Aleksi, TIP-70</v>
      </c>
      <c r="G35" s="41"/>
      <c r="H35" s="36" t="s">
        <v>172</v>
      </c>
      <c r="I35" s="25"/>
      <c r="J35" s="25"/>
      <c r="K35" s="3"/>
    </row>
    <row r="36" spans="3:11" ht="14.25" customHeight="1">
      <c r="C36" s="20">
        <v>42</v>
      </c>
      <c r="D36" s="48">
        <v>24</v>
      </c>
      <c r="E36" s="43"/>
      <c r="F36" s="4" t="str">
        <f>IF(C36=0,"",INDEX(Nimet!$A$2:$D$251,C36,4))</f>
        <v>Luo Yumo, TIP-70</v>
      </c>
      <c r="G36" s="36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149" t="s">
        <v>198</v>
      </c>
      <c r="K37" s="3"/>
    </row>
    <row r="38" spans="4:10" ht="14.25" customHeight="1">
      <c r="D38" s="2"/>
      <c r="E38" s="45"/>
      <c r="F38" s="2"/>
      <c r="G38" s="26"/>
      <c r="H38" s="26"/>
      <c r="I38" s="25"/>
      <c r="J38" s="36" t="s">
        <v>199</v>
      </c>
    </row>
    <row r="39" spans="3:10" ht="14.25" customHeight="1">
      <c r="C39" s="20">
        <v>5</v>
      </c>
      <c r="D39" s="47">
        <v>25</v>
      </c>
      <c r="E39" s="42">
        <v>86</v>
      </c>
      <c r="F39" s="5" t="str">
        <f>IF(C39=0,"",INDEX(Nimet!$A$2:$D$251,C39,4))</f>
        <v>Naumi Alex, KoKa</v>
      </c>
      <c r="G39" s="38"/>
      <c r="H39" s="23"/>
      <c r="I39" s="25"/>
      <c r="J39" s="26"/>
    </row>
    <row r="40" spans="3:10" ht="14.25" customHeight="1">
      <c r="C40" s="20">
        <v>15</v>
      </c>
      <c r="D40" s="48">
        <v>26</v>
      </c>
      <c r="E40" s="43"/>
      <c r="F40" s="4" t="str">
        <f>IF(C40=0,"",INDEX(Nimet!$A$2:$D$251,C40,4))</f>
        <v>Eriksson Pihla, MBF</v>
      </c>
      <c r="G40" s="144"/>
      <c r="H40" s="39"/>
      <c r="I40" s="25"/>
      <c r="J40" s="26"/>
    </row>
    <row r="41" spans="3:10" ht="14.25" customHeight="1">
      <c r="C41" s="20"/>
      <c r="D41" s="47">
        <v>27</v>
      </c>
      <c r="E41" s="42"/>
      <c r="F41" s="5">
        <f>IF(C41=0,"",INDEX(Nimet!$A$2:$D$251,C41,4))</f>
      </c>
      <c r="G41" s="41"/>
      <c r="H41" s="145"/>
      <c r="I41" s="25"/>
      <c r="J41" s="26"/>
    </row>
    <row r="42" spans="3:10" ht="14.25" customHeight="1">
      <c r="C42" s="20"/>
      <c r="D42" s="48">
        <v>28</v>
      </c>
      <c r="E42" s="43"/>
      <c r="F42" s="4">
        <f>IF(C42=0,"",INDEX(Nimet!$A$2:$D$251,C42,4))</f>
      </c>
      <c r="G42" s="36"/>
      <c r="H42" s="25"/>
      <c r="I42" s="40">
        <v>31.32</v>
      </c>
      <c r="J42" s="26"/>
    </row>
    <row r="43" spans="3:10" ht="14.25" customHeight="1">
      <c r="C43" s="20"/>
      <c r="D43" s="47">
        <v>29</v>
      </c>
      <c r="E43" s="42"/>
      <c r="F43" s="5">
        <f>IF(C43=0,"",INDEX(Nimet!$A$2:$D$251,C43,4))</f>
      </c>
      <c r="G43" s="38"/>
      <c r="H43" s="25"/>
      <c r="I43" s="36" t="s">
        <v>174</v>
      </c>
      <c r="J43" s="26"/>
    </row>
    <row r="44" spans="3:10" ht="14.25" customHeight="1">
      <c r="C44" s="20"/>
      <c r="D44" s="48">
        <v>30</v>
      </c>
      <c r="E44" s="43"/>
      <c r="F44" s="4">
        <f>IF(C44=0,"",INDEX(Nimet!$A$2:$D$251,C44,4))</f>
      </c>
      <c r="G44" s="144"/>
      <c r="H44" s="40"/>
      <c r="I44" s="23"/>
      <c r="J44" s="26"/>
    </row>
    <row r="45" spans="3:10" ht="14.25" customHeight="1">
      <c r="C45" s="20">
        <v>49</v>
      </c>
      <c r="D45" s="47">
        <v>31</v>
      </c>
      <c r="E45" s="42">
        <v>4</v>
      </c>
      <c r="F45" s="5" t="str">
        <f>IF(C45=0,"",INDEX(Nimet!$A$2:$D$251,C45,4))</f>
        <v>Kantola Roope, TuKa</v>
      </c>
      <c r="G45" s="41"/>
      <c r="H45" s="36"/>
      <c r="I45" s="23"/>
      <c r="J45" s="26"/>
    </row>
    <row r="46" spans="3:10" ht="14.25" customHeight="1">
      <c r="C46" s="20">
        <v>37</v>
      </c>
      <c r="D46" s="48">
        <v>32</v>
      </c>
      <c r="E46" s="43"/>
      <c r="F46" s="4" t="str">
        <f>IF(C46=0,"",INDEX(Nimet!$A$2:$D$251,C46,4))</f>
        <v>Kirichenko Anna, PT Espoo</v>
      </c>
      <c r="G46" s="36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sheetProtection/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4"/>
  <sheetViews>
    <sheetView showGridLines="0" zoomScale="75" zoomScaleNormal="75" zoomScalePageLayoutView="0" workbookViewId="0" topLeftCell="A7">
      <selection activeCell="AJ32" sqref="AJ32"/>
    </sheetView>
  </sheetViews>
  <sheetFormatPr defaultColWidth="9.140625" defaultRowHeight="14.25" customHeight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5.8515625" style="1" bestFit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40" width="14.421875" style="1" customWidth="1"/>
    <col min="41" max="16384" width="9.140625" style="1" customWidth="1"/>
  </cols>
  <sheetData>
    <row r="1" spans="3:35" ht="20.25">
      <c r="C1" s="8" t="s">
        <v>127</v>
      </c>
      <c r="Z1" s="19" t="s">
        <v>28</v>
      </c>
      <c r="AF1" s="19"/>
      <c r="AG1" s="19"/>
      <c r="AH1" s="19"/>
      <c r="AI1" s="19"/>
    </row>
    <row r="2" spans="3:38" ht="18">
      <c r="C2" s="10" t="s">
        <v>26</v>
      </c>
      <c r="Z2" s="1" t="s">
        <v>3</v>
      </c>
      <c r="AG2" s="27" t="s">
        <v>12</v>
      </c>
      <c r="AJ2" s="27" t="s">
        <v>5</v>
      </c>
      <c r="AL2" s="27"/>
    </row>
    <row r="3" spans="3:38" ht="15" customHeight="1">
      <c r="C3" s="9" t="s">
        <v>65</v>
      </c>
      <c r="Z3" s="1" t="s">
        <v>7</v>
      </c>
      <c r="AG3" s="27" t="s">
        <v>8</v>
      </c>
      <c r="AJ3" s="27" t="s">
        <v>17</v>
      </c>
      <c r="AL3" s="27"/>
    </row>
    <row r="4" spans="3:38" ht="15" customHeight="1">
      <c r="C4" s="142" t="s">
        <v>128</v>
      </c>
      <c r="Z4" s="1" t="s">
        <v>11</v>
      </c>
      <c r="AG4" s="27" t="s">
        <v>20</v>
      </c>
      <c r="AJ4" s="27" t="s">
        <v>21</v>
      </c>
      <c r="AL4" s="27"/>
    </row>
    <row r="5" spans="3:38" ht="15" customHeight="1">
      <c r="C5" s="9"/>
      <c r="AJ5" s="27"/>
      <c r="AK5" s="27"/>
      <c r="AL5" s="27"/>
    </row>
    <row r="6" spans="3:38" ht="15" customHeight="1">
      <c r="C6" s="9"/>
      <c r="AJ6" s="27"/>
      <c r="AK6" s="27"/>
      <c r="AL6" s="27"/>
    </row>
    <row r="7" ht="15" customHeight="1">
      <c r="C7" s="9"/>
    </row>
    <row r="8" spans="3:5" ht="14.25" customHeight="1">
      <c r="C8" s="93" t="s">
        <v>67</v>
      </c>
      <c r="D8" s="30"/>
      <c r="E8" s="30"/>
    </row>
    <row r="9" spans="3:36" ht="14.25" customHeight="1">
      <c r="C9" s="12"/>
      <c r="D9" s="13"/>
      <c r="E9" s="14"/>
      <c r="F9" s="160">
        <v>1</v>
      </c>
      <c r="G9" s="161"/>
      <c r="H9" s="161"/>
      <c r="I9" s="161"/>
      <c r="J9" s="162"/>
      <c r="K9" s="160">
        <v>2</v>
      </c>
      <c r="L9" s="163"/>
      <c r="M9" s="163"/>
      <c r="N9" s="163"/>
      <c r="O9" s="164"/>
      <c r="P9" s="160">
        <v>3</v>
      </c>
      <c r="Q9" s="163"/>
      <c r="R9" s="163"/>
      <c r="S9" s="163"/>
      <c r="T9" s="164"/>
      <c r="U9" s="160">
        <v>4</v>
      </c>
      <c r="V9" s="163"/>
      <c r="W9" s="163"/>
      <c r="X9" s="163"/>
      <c r="Y9" s="164"/>
      <c r="Z9" s="160" t="s">
        <v>0</v>
      </c>
      <c r="AA9" s="161"/>
      <c r="AB9" s="161"/>
      <c r="AC9" s="161"/>
      <c r="AD9" s="162"/>
      <c r="AE9" s="160" t="s">
        <v>1</v>
      </c>
      <c r="AF9" s="161"/>
      <c r="AG9" s="161"/>
      <c r="AH9" s="161"/>
      <c r="AI9" s="162"/>
      <c r="AJ9" s="28" t="s">
        <v>2</v>
      </c>
    </row>
    <row r="10" spans="2:36" ht="14.25" customHeight="1">
      <c r="B10" s="141">
        <v>52</v>
      </c>
      <c r="C10" s="29">
        <v>1</v>
      </c>
      <c r="D10" s="35">
        <v>2333</v>
      </c>
      <c r="E10" s="14" t="str">
        <f>IF(B10=0,"",INDEX(Nimet!$A$2:$D$251,B10,4))</f>
        <v>Soine Samuli, TuKa</v>
      </c>
      <c r="F10" s="154"/>
      <c r="G10" s="155"/>
      <c r="H10" s="155"/>
      <c r="I10" s="155"/>
      <c r="J10" s="156"/>
      <c r="K10" s="157" t="str">
        <f>CONCATENATE(AC22,"-",AE22)</f>
        <v>3-0</v>
      </c>
      <c r="L10" s="158"/>
      <c r="M10" s="158"/>
      <c r="N10" s="158"/>
      <c r="O10" s="159"/>
      <c r="P10" s="157" t="str">
        <f>CONCATENATE(AC16,"-",AE16)</f>
        <v>3-0</v>
      </c>
      <c r="Q10" s="158"/>
      <c r="R10" s="158"/>
      <c r="S10" s="158"/>
      <c r="T10" s="159"/>
      <c r="U10" s="157" t="str">
        <f>CONCATENATE(AC19,"-",AE19)</f>
        <v>0-0</v>
      </c>
      <c r="V10" s="158"/>
      <c r="W10" s="158"/>
      <c r="X10" s="158"/>
      <c r="Y10" s="159"/>
      <c r="Z10" s="160" t="str">
        <f>CONCATENATE(AG16+AG19+AG22,"-",AI16+AI19+AI22)</f>
        <v>2-0</v>
      </c>
      <c r="AA10" s="163"/>
      <c r="AB10" s="163"/>
      <c r="AC10" s="163"/>
      <c r="AD10" s="164"/>
      <c r="AE10" s="160" t="str">
        <f>CONCATENATE(AC16+AC19+AC22,"-",AE16+AE19+AE22)</f>
        <v>6-0</v>
      </c>
      <c r="AF10" s="163"/>
      <c r="AG10" s="163"/>
      <c r="AH10" s="163"/>
      <c r="AI10" s="164"/>
      <c r="AJ10" s="68" t="s">
        <v>30</v>
      </c>
    </row>
    <row r="11" spans="2:36" ht="14.25" customHeight="1">
      <c r="B11" s="141">
        <v>33</v>
      </c>
      <c r="C11" s="29">
        <v>2</v>
      </c>
      <c r="D11" s="35">
        <v>2178</v>
      </c>
      <c r="E11" s="14" t="str">
        <f>IF(B11=0,"",INDEX(Nimet!$A$2:$D$251,B11,4))</f>
        <v>Chau Dinh Huy, PT Espoo</v>
      </c>
      <c r="F11" s="157" t="str">
        <f>CONCATENATE(AE22,"-",AC22)</f>
        <v>0-3</v>
      </c>
      <c r="G11" s="158"/>
      <c r="H11" s="158"/>
      <c r="I11" s="158"/>
      <c r="J11" s="159"/>
      <c r="K11" s="154"/>
      <c r="L11" s="155"/>
      <c r="M11" s="155"/>
      <c r="N11" s="155"/>
      <c r="O11" s="156"/>
      <c r="P11" s="157" t="str">
        <f>CONCATENATE(AC20,"-",AE20)</f>
        <v>0-3</v>
      </c>
      <c r="Q11" s="158"/>
      <c r="R11" s="158"/>
      <c r="S11" s="158"/>
      <c r="T11" s="159"/>
      <c r="U11" s="157" t="str">
        <f>CONCATENATE(AC17,"-",AE17)</f>
        <v>0-0</v>
      </c>
      <c r="V11" s="158"/>
      <c r="W11" s="158"/>
      <c r="X11" s="158"/>
      <c r="Y11" s="159"/>
      <c r="Z11" s="160" t="str">
        <f>CONCATENATE(AG17+AG20+AI22,"-",AI17+AI20+AG22)</f>
        <v>0-2</v>
      </c>
      <c r="AA11" s="163"/>
      <c r="AB11" s="163"/>
      <c r="AC11" s="163"/>
      <c r="AD11" s="164"/>
      <c r="AE11" s="160" t="str">
        <f>CONCATENATE(AC17+AC20+AE22,"-",AE17+AE20+AC22)</f>
        <v>0-6</v>
      </c>
      <c r="AF11" s="163"/>
      <c r="AG11" s="163"/>
      <c r="AH11" s="163"/>
      <c r="AI11" s="164"/>
      <c r="AJ11" s="68" t="s">
        <v>32</v>
      </c>
    </row>
    <row r="12" spans="2:36" ht="14.25" customHeight="1">
      <c r="B12" s="141">
        <v>5</v>
      </c>
      <c r="C12" s="29">
        <v>3</v>
      </c>
      <c r="D12" s="35">
        <v>2003</v>
      </c>
      <c r="E12" s="14" t="str">
        <f>IF(B12=0,"",INDEX(Nimet!$A$2:$D$251,B12,4))</f>
        <v>Naumi Alex, KoKa</v>
      </c>
      <c r="F12" s="157" t="str">
        <f>CONCATENATE(AE16,"-",AC16)</f>
        <v>0-3</v>
      </c>
      <c r="G12" s="158"/>
      <c r="H12" s="158"/>
      <c r="I12" s="158"/>
      <c r="J12" s="159"/>
      <c r="K12" s="157" t="str">
        <f>CONCATENATE(AE20,"-",AC20)</f>
        <v>3-0</v>
      </c>
      <c r="L12" s="158"/>
      <c r="M12" s="158"/>
      <c r="N12" s="158"/>
      <c r="O12" s="159"/>
      <c r="P12" s="154"/>
      <c r="Q12" s="155"/>
      <c r="R12" s="155"/>
      <c r="S12" s="155"/>
      <c r="T12" s="156"/>
      <c r="U12" s="157" t="str">
        <f>CONCATENATE(AC23,"-",AE23)</f>
        <v>0-0</v>
      </c>
      <c r="V12" s="158"/>
      <c r="W12" s="158"/>
      <c r="X12" s="158"/>
      <c r="Y12" s="159"/>
      <c r="Z12" s="160" t="str">
        <f>CONCATENATE(AI16+AI20+AG23,"-",AG16+AG20+AI23)</f>
        <v>1-1</v>
      </c>
      <c r="AA12" s="163"/>
      <c r="AB12" s="163"/>
      <c r="AC12" s="163"/>
      <c r="AD12" s="164"/>
      <c r="AE12" s="160" t="str">
        <f>CONCATENATE(AE16+AE20+AC23,"-",AC16+AC20+AE23)</f>
        <v>3-3</v>
      </c>
      <c r="AF12" s="163"/>
      <c r="AG12" s="163"/>
      <c r="AH12" s="163"/>
      <c r="AI12" s="164"/>
      <c r="AJ12" s="68" t="s">
        <v>31</v>
      </c>
    </row>
    <row r="13" spans="2:36" ht="14.25" customHeight="1">
      <c r="B13" s="141"/>
      <c r="C13" s="29">
        <v>4</v>
      </c>
      <c r="D13" s="35"/>
      <c r="E13" s="14">
        <f>IF(B13=0,"",INDEX(Nimet!$A$2:$D$251,B13,4))</f>
      </c>
      <c r="F13" s="157" t="str">
        <f>CONCATENATE(AE19,"-",AC19)</f>
        <v>0-0</v>
      </c>
      <c r="G13" s="158"/>
      <c r="H13" s="158"/>
      <c r="I13" s="158"/>
      <c r="J13" s="159"/>
      <c r="K13" s="157" t="str">
        <f>CONCATENATE(AE17,"-",AC17)</f>
        <v>0-0</v>
      </c>
      <c r="L13" s="158"/>
      <c r="M13" s="158"/>
      <c r="N13" s="158"/>
      <c r="O13" s="159"/>
      <c r="P13" s="157" t="str">
        <f>CONCATENATE(AE23,"-",AC23)</f>
        <v>0-0</v>
      </c>
      <c r="Q13" s="158"/>
      <c r="R13" s="158"/>
      <c r="S13" s="158"/>
      <c r="T13" s="159"/>
      <c r="U13" s="154"/>
      <c r="V13" s="155"/>
      <c r="W13" s="155"/>
      <c r="X13" s="155"/>
      <c r="Y13" s="156"/>
      <c r="Z13" s="160" t="str">
        <f>CONCATENATE(AI17+AI19+AI23,"-",AG17+AG19+AG23)</f>
        <v>0-0</v>
      </c>
      <c r="AA13" s="163"/>
      <c r="AB13" s="163"/>
      <c r="AC13" s="163"/>
      <c r="AD13" s="164"/>
      <c r="AE13" s="160" t="str">
        <f>CONCATENATE(AE17+AE19+AE23,"-",AC17+AC19+AC23)</f>
        <v>0-0</v>
      </c>
      <c r="AF13" s="163"/>
      <c r="AG13" s="163"/>
      <c r="AH13" s="163"/>
      <c r="AI13" s="164"/>
      <c r="AJ13" s="68"/>
    </row>
    <row r="14" spans="2:39" ht="14.25" customHeight="1">
      <c r="B14" s="16"/>
      <c r="C14" s="3"/>
      <c r="D14" s="3"/>
      <c r="E14" s="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7"/>
      <c r="AK14" s="6"/>
      <c r="AL14" s="6"/>
      <c r="AM14" s="6"/>
    </row>
    <row r="15" spans="3:38" ht="14.25" customHeight="1">
      <c r="C15" s="19" t="s">
        <v>28</v>
      </c>
      <c r="H15" s="58"/>
      <c r="I15" s="59">
        <v>1</v>
      </c>
      <c r="J15" s="60"/>
      <c r="K15" s="50"/>
      <c r="L15" s="53"/>
      <c r="M15" s="52">
        <v>2</v>
      </c>
      <c r="N15" s="54"/>
      <c r="O15" s="50"/>
      <c r="P15" s="53"/>
      <c r="Q15" s="52">
        <v>3</v>
      </c>
      <c r="R15" s="55"/>
      <c r="T15" s="56"/>
      <c r="U15" s="57">
        <v>4</v>
      </c>
      <c r="V15" s="55"/>
      <c r="X15" s="56"/>
      <c r="Y15" s="57">
        <v>5</v>
      </c>
      <c r="Z15" s="55"/>
      <c r="AA15" s="3"/>
      <c r="AB15" s="3"/>
      <c r="AC15" s="56"/>
      <c r="AD15" s="51" t="s">
        <v>34</v>
      </c>
      <c r="AE15" s="55"/>
      <c r="AF15" s="50"/>
      <c r="AG15" s="53"/>
      <c r="AH15" s="61" t="s">
        <v>35</v>
      </c>
      <c r="AI15" s="62"/>
      <c r="AL15" s="11"/>
    </row>
    <row r="16" spans="1:41" ht="14.25" customHeight="1">
      <c r="A16" s="15" t="s">
        <v>12</v>
      </c>
      <c r="C16" s="1" t="str">
        <f>CONCATENATE(E10,"  -  ",E12)</f>
        <v>Soine Samuli, TuKa  -  Naumi Alex, KoKa</v>
      </c>
      <c r="H16" s="63">
        <v>11</v>
      </c>
      <c r="I16" s="69" t="s">
        <v>27</v>
      </c>
      <c r="J16" s="64">
        <v>3</v>
      </c>
      <c r="K16" s="70"/>
      <c r="L16" s="63">
        <v>11</v>
      </c>
      <c r="M16" s="69" t="s">
        <v>27</v>
      </c>
      <c r="N16" s="64">
        <v>5</v>
      </c>
      <c r="O16" s="70"/>
      <c r="P16" s="63">
        <v>11</v>
      </c>
      <c r="Q16" s="69" t="s">
        <v>27</v>
      </c>
      <c r="R16" s="64">
        <v>4</v>
      </c>
      <c r="S16" s="71"/>
      <c r="T16" s="63"/>
      <c r="U16" s="69" t="s">
        <v>27</v>
      </c>
      <c r="V16" s="64"/>
      <c r="W16" s="71"/>
      <c r="X16" s="63"/>
      <c r="Y16" s="69" t="s">
        <v>27</v>
      </c>
      <c r="Z16" s="64"/>
      <c r="AA16" s="70"/>
      <c r="AB16" s="70"/>
      <c r="AC16" s="72">
        <f>IF($H16-$J16&gt;0,1,0)+IF($L16-$N16&gt;0,1,0)+IF($P16-$R16&gt;0,1,0)+IF($T16-$V16&gt;0,1,0)+IF($X16-$Z16&gt;0,1,0)</f>
        <v>3</v>
      </c>
      <c r="AD16" s="73" t="s">
        <v>27</v>
      </c>
      <c r="AE16" s="74">
        <f>IF($H16-$J16&lt;0,1,0)+IF($L16-$N16&lt;0,1,0)+IF($P16-$R16&lt;0,1,0)+IF($T16-$V16&lt;0,1,0)+IF($X16-$Z16&lt;0,1,0)</f>
        <v>0</v>
      </c>
      <c r="AF16" s="75"/>
      <c r="AG16" s="76">
        <f>IF($AC16-$AE16&gt;0,1,0)</f>
        <v>1</v>
      </c>
      <c r="AH16" s="65" t="s">
        <v>27</v>
      </c>
      <c r="AI16" s="77">
        <f>IF($AC16-$AE16&lt;0,1,0)</f>
        <v>0</v>
      </c>
      <c r="AJ16" s="78"/>
      <c r="AK16" s="78"/>
      <c r="AL16" s="78"/>
      <c r="AN16" s="7"/>
      <c r="AO16" s="18"/>
    </row>
    <row r="17" spans="1:41" ht="14.25" customHeight="1">
      <c r="A17" s="15" t="s">
        <v>5</v>
      </c>
      <c r="C17" s="1" t="str">
        <f>CONCATENATE(E11,"  -  ",E13)</f>
        <v>Chau Dinh Huy, PT Espoo  -  </v>
      </c>
      <c r="H17" s="91"/>
      <c r="I17" s="79" t="s">
        <v>27</v>
      </c>
      <c r="J17" s="92"/>
      <c r="K17" s="70"/>
      <c r="L17" s="63"/>
      <c r="M17" s="69" t="s">
        <v>27</v>
      </c>
      <c r="N17" s="64"/>
      <c r="O17" s="70"/>
      <c r="P17" s="63"/>
      <c r="Q17" s="69" t="s">
        <v>27</v>
      </c>
      <c r="R17" s="64"/>
      <c r="S17" s="71"/>
      <c r="T17" s="63"/>
      <c r="U17" s="69" t="s">
        <v>27</v>
      </c>
      <c r="V17" s="64"/>
      <c r="W17" s="71"/>
      <c r="X17" s="63"/>
      <c r="Y17" s="69" t="s">
        <v>27</v>
      </c>
      <c r="Z17" s="64"/>
      <c r="AA17" s="70"/>
      <c r="AB17" s="70"/>
      <c r="AC17" s="72">
        <f>IF($H17-$J17&gt;0,1,0)+IF($L17-$N17&gt;0,1,0)+IF($P17-$R17&gt;0,1,0)+IF($T17-$V17&gt;0,1,0)+IF($X17-$Z17&gt;0,1,0)</f>
        <v>0</v>
      </c>
      <c r="AD17" s="73" t="s">
        <v>27</v>
      </c>
      <c r="AE17" s="74">
        <f>IF($H17-$J17&lt;0,1,0)+IF($L17-$N17&lt;0,1,0)+IF($P17-$R17&lt;0,1,0)+IF($T17-$V17&lt;0,1,0)+IF($X17-$Z17&lt;0,1,0)</f>
        <v>0</v>
      </c>
      <c r="AF17" s="75"/>
      <c r="AG17" s="76">
        <f>IF($AC17-$AE17&gt;0,1,0)</f>
        <v>0</v>
      </c>
      <c r="AH17" s="65" t="s">
        <v>27</v>
      </c>
      <c r="AI17" s="77">
        <f>IF($AC17-$AE17&lt;0,1,0)</f>
        <v>0</v>
      </c>
      <c r="AJ17" s="78"/>
      <c r="AK17" s="78"/>
      <c r="AL17" s="78"/>
      <c r="AN17" s="7"/>
      <c r="AO17" s="18"/>
    </row>
    <row r="18" spans="1:41" ht="14.25" customHeight="1">
      <c r="A18" s="15"/>
      <c r="H18" s="80"/>
      <c r="I18" s="81"/>
      <c r="J18" s="82"/>
      <c r="K18" s="70"/>
      <c r="L18" s="80"/>
      <c r="M18" s="81"/>
      <c r="N18" s="82"/>
      <c r="O18" s="70"/>
      <c r="P18" s="80"/>
      <c r="Q18" s="81"/>
      <c r="R18" s="82"/>
      <c r="S18" s="71"/>
      <c r="T18" s="80"/>
      <c r="U18" s="81"/>
      <c r="V18" s="82"/>
      <c r="W18" s="71"/>
      <c r="X18" s="80"/>
      <c r="Y18" s="81"/>
      <c r="Z18" s="82"/>
      <c r="AA18" s="70"/>
      <c r="AB18" s="70"/>
      <c r="AC18" s="72"/>
      <c r="AD18" s="73"/>
      <c r="AE18" s="74"/>
      <c r="AF18" s="75"/>
      <c r="AG18" s="76"/>
      <c r="AH18" s="66"/>
      <c r="AI18" s="77"/>
      <c r="AJ18" s="78"/>
      <c r="AK18" s="78"/>
      <c r="AL18" s="78"/>
      <c r="AO18" s="18"/>
    </row>
    <row r="19" spans="1:41" ht="14.25" customHeight="1">
      <c r="A19" s="15" t="s">
        <v>8</v>
      </c>
      <c r="C19" s="1" t="str">
        <f>CONCATENATE(E10,"  -  ",E13)</f>
        <v>Soine Samuli, TuKa  -  </v>
      </c>
      <c r="H19" s="63"/>
      <c r="I19" s="69" t="s">
        <v>27</v>
      </c>
      <c r="J19" s="64"/>
      <c r="K19" s="70"/>
      <c r="L19" s="63"/>
      <c r="M19" s="69" t="s">
        <v>27</v>
      </c>
      <c r="N19" s="64"/>
      <c r="O19" s="70"/>
      <c r="P19" s="63"/>
      <c r="Q19" s="69" t="s">
        <v>27</v>
      </c>
      <c r="R19" s="64"/>
      <c r="S19" s="71"/>
      <c r="T19" s="63"/>
      <c r="U19" s="69" t="s">
        <v>27</v>
      </c>
      <c r="V19" s="64"/>
      <c r="W19" s="71"/>
      <c r="X19" s="63"/>
      <c r="Y19" s="69" t="s">
        <v>27</v>
      </c>
      <c r="Z19" s="64"/>
      <c r="AA19" s="70"/>
      <c r="AB19" s="70"/>
      <c r="AC19" s="72">
        <f>IF($H19-$J19&gt;0,1,0)+IF($L19-$N19&gt;0,1,0)+IF($P19-$R19&gt;0,1,0)+IF($T19-$V19&gt;0,1,0)+IF($X19-$Z19&gt;0,1,0)</f>
        <v>0</v>
      </c>
      <c r="AD19" s="73" t="s">
        <v>27</v>
      </c>
      <c r="AE19" s="74">
        <f>IF($H19-$J19&lt;0,1,0)+IF($L19-$N19&lt;0,1,0)+IF($P19-$R19&lt;0,1,0)+IF($T19-$V19&lt;0,1,0)+IF($X19-$Z19&lt;0,1,0)</f>
        <v>0</v>
      </c>
      <c r="AF19" s="75"/>
      <c r="AG19" s="76">
        <f>IF($AC19-$AE19&gt;0,1,0)</f>
        <v>0</v>
      </c>
      <c r="AH19" s="65" t="s">
        <v>27</v>
      </c>
      <c r="AI19" s="77">
        <f>IF($AC19-$AE19&lt;0,1,0)</f>
        <v>0</v>
      </c>
      <c r="AJ19" s="78"/>
      <c r="AK19" s="78"/>
      <c r="AL19" s="78"/>
      <c r="AN19" s="7"/>
      <c r="AO19" s="18"/>
    </row>
    <row r="20" spans="1:41" ht="14.25" customHeight="1">
      <c r="A20" s="15" t="s">
        <v>17</v>
      </c>
      <c r="C20" s="1" t="str">
        <f>CONCATENATE(E11,"  -  ",E12)</f>
        <v>Chau Dinh Huy, PT Espoo  -  Naumi Alex, KoKa</v>
      </c>
      <c r="H20" s="63">
        <v>13</v>
      </c>
      <c r="I20" s="69" t="s">
        <v>27</v>
      </c>
      <c r="J20" s="64">
        <v>15</v>
      </c>
      <c r="K20" s="70"/>
      <c r="L20" s="63">
        <v>10</v>
      </c>
      <c r="M20" s="69" t="s">
        <v>27</v>
      </c>
      <c r="N20" s="64">
        <v>12</v>
      </c>
      <c r="O20" s="70"/>
      <c r="P20" s="63">
        <v>6</v>
      </c>
      <c r="Q20" s="69" t="s">
        <v>27</v>
      </c>
      <c r="R20" s="64">
        <v>11</v>
      </c>
      <c r="S20" s="71"/>
      <c r="T20" s="63"/>
      <c r="U20" s="69" t="s">
        <v>27</v>
      </c>
      <c r="V20" s="64"/>
      <c r="W20" s="71"/>
      <c r="X20" s="63"/>
      <c r="Y20" s="69" t="s">
        <v>27</v>
      </c>
      <c r="Z20" s="64"/>
      <c r="AA20" s="70"/>
      <c r="AB20" s="70"/>
      <c r="AC20" s="72">
        <f>IF($H20-$J20&gt;0,1,0)+IF($L20-$N20&gt;0,1,0)+IF($P20-$R20&gt;0,1,0)+IF($T20-$V20&gt;0,1,0)+IF($X20-$Z20&gt;0,1,0)</f>
        <v>0</v>
      </c>
      <c r="AD20" s="73" t="s">
        <v>27</v>
      </c>
      <c r="AE20" s="74">
        <f>IF($H20-$J20&lt;0,1,0)+IF($L20-$N20&lt;0,1,0)+IF($P20-$R20&lt;0,1,0)+IF($T20-$V20&lt;0,1,0)+IF($X20-$Z20&lt;0,1,0)</f>
        <v>3</v>
      </c>
      <c r="AF20" s="75"/>
      <c r="AG20" s="76">
        <f>IF($AC20-$AE20&gt;0,1,0)</f>
        <v>0</v>
      </c>
      <c r="AH20" s="65" t="s">
        <v>27</v>
      </c>
      <c r="AI20" s="77">
        <f>IF($AC20-$AE20&lt;0,1,0)</f>
        <v>1</v>
      </c>
      <c r="AJ20" s="78"/>
      <c r="AK20" s="78"/>
      <c r="AL20" s="78"/>
      <c r="AN20" s="7"/>
      <c r="AO20" s="18"/>
    </row>
    <row r="21" spans="1:41" ht="14.25" customHeight="1">
      <c r="A21" s="15"/>
      <c r="H21" s="80"/>
      <c r="I21" s="81"/>
      <c r="J21" s="82"/>
      <c r="K21" s="70"/>
      <c r="L21" s="80"/>
      <c r="M21" s="81"/>
      <c r="N21" s="82"/>
      <c r="O21" s="70"/>
      <c r="P21" s="80"/>
      <c r="Q21" s="81"/>
      <c r="R21" s="82"/>
      <c r="S21" s="71"/>
      <c r="T21" s="80"/>
      <c r="U21" s="81"/>
      <c r="V21" s="82"/>
      <c r="W21" s="71"/>
      <c r="X21" s="80"/>
      <c r="Y21" s="81"/>
      <c r="Z21" s="82"/>
      <c r="AA21" s="70"/>
      <c r="AB21" s="70"/>
      <c r="AC21" s="72"/>
      <c r="AD21" s="73"/>
      <c r="AE21" s="74"/>
      <c r="AF21" s="75"/>
      <c r="AG21" s="76"/>
      <c r="AH21" s="66"/>
      <c r="AI21" s="77"/>
      <c r="AJ21" s="78"/>
      <c r="AK21" s="78"/>
      <c r="AL21" s="78"/>
      <c r="AO21" s="18"/>
    </row>
    <row r="22" spans="1:41" ht="14.25" customHeight="1">
      <c r="A22" s="15" t="s">
        <v>20</v>
      </c>
      <c r="C22" s="1" t="str">
        <f>CONCATENATE(E10,"  -  ",E11)</f>
        <v>Soine Samuli, TuKa  -  Chau Dinh Huy, PT Espoo</v>
      </c>
      <c r="H22" s="63">
        <v>11</v>
      </c>
      <c r="I22" s="69" t="s">
        <v>27</v>
      </c>
      <c r="J22" s="64">
        <v>9</v>
      </c>
      <c r="K22" s="70"/>
      <c r="L22" s="63">
        <v>11</v>
      </c>
      <c r="M22" s="69" t="s">
        <v>27</v>
      </c>
      <c r="N22" s="64">
        <v>9</v>
      </c>
      <c r="O22" s="70"/>
      <c r="P22" s="63">
        <v>12</v>
      </c>
      <c r="Q22" s="69" t="s">
        <v>27</v>
      </c>
      <c r="R22" s="64">
        <v>10</v>
      </c>
      <c r="S22" s="71"/>
      <c r="T22" s="63"/>
      <c r="U22" s="69" t="s">
        <v>27</v>
      </c>
      <c r="V22" s="64"/>
      <c r="W22" s="71"/>
      <c r="X22" s="63"/>
      <c r="Y22" s="69" t="s">
        <v>27</v>
      </c>
      <c r="Z22" s="64"/>
      <c r="AA22" s="70"/>
      <c r="AB22" s="70"/>
      <c r="AC22" s="72">
        <f>IF($H22-$J22&gt;0,1,0)+IF($L22-$N22&gt;0,1,0)+IF($P22-$R22&gt;0,1,0)+IF($T22-$V22&gt;0,1,0)+IF($X22-$Z22&gt;0,1,0)</f>
        <v>3</v>
      </c>
      <c r="AD22" s="73" t="s">
        <v>27</v>
      </c>
      <c r="AE22" s="74">
        <f>IF($H22-$J22&lt;0,1,0)+IF($L22-$N22&lt;0,1,0)+IF($P22-$R22&lt;0,1,0)+IF($T22-$V22&lt;0,1,0)+IF($X22-$Z22&lt;0,1,0)</f>
        <v>0</v>
      </c>
      <c r="AF22" s="75"/>
      <c r="AG22" s="76">
        <f>IF($AC22-$AE22&gt;0,1,0)</f>
        <v>1</v>
      </c>
      <c r="AH22" s="65" t="s">
        <v>27</v>
      </c>
      <c r="AI22" s="77">
        <f>IF($AC22-$AE22&lt;0,1,0)</f>
        <v>0</v>
      </c>
      <c r="AJ22" s="78"/>
      <c r="AK22" s="78"/>
      <c r="AL22" s="78"/>
      <c r="AN22" s="7"/>
      <c r="AO22" s="18"/>
    </row>
    <row r="23" spans="1:41" ht="14.25" customHeight="1">
      <c r="A23" s="15" t="s">
        <v>21</v>
      </c>
      <c r="C23" s="1" t="str">
        <f>CONCATENATE(E12,"  -  ",E13)</f>
        <v>Naumi Alex, KoKa  -  </v>
      </c>
      <c r="H23" s="63"/>
      <c r="I23" s="69" t="s">
        <v>27</v>
      </c>
      <c r="J23" s="64"/>
      <c r="K23" s="70"/>
      <c r="L23" s="63"/>
      <c r="M23" s="69" t="s">
        <v>27</v>
      </c>
      <c r="N23" s="64"/>
      <c r="O23" s="70"/>
      <c r="P23" s="63"/>
      <c r="Q23" s="69" t="s">
        <v>27</v>
      </c>
      <c r="R23" s="64"/>
      <c r="S23" s="71"/>
      <c r="T23" s="63"/>
      <c r="U23" s="69" t="s">
        <v>27</v>
      </c>
      <c r="V23" s="64"/>
      <c r="W23" s="71"/>
      <c r="X23" s="63"/>
      <c r="Y23" s="69" t="s">
        <v>27</v>
      </c>
      <c r="Z23" s="64"/>
      <c r="AA23" s="70"/>
      <c r="AB23" s="70"/>
      <c r="AC23" s="83">
        <f>IF($H23-$J23&gt;0,1,0)+IF($L23-$N23&gt;0,1,0)+IF($P23-$R23&gt;0,1,0)+IF($T23-$V23&gt;0,1,0)+IF($X23-$Z23&gt;0,1,0)</f>
        <v>0</v>
      </c>
      <c r="AD23" s="84" t="s">
        <v>27</v>
      </c>
      <c r="AE23" s="85">
        <f>IF($H23-$J23&lt;0,1,0)+IF($L23-$N23&lt;0,1,0)+IF($P23-$R23&lt;0,1,0)+IF($T23-$V23&lt;0,1,0)+IF($X23-$Z23&lt;0,1,0)</f>
        <v>0</v>
      </c>
      <c r="AF23" s="75"/>
      <c r="AG23" s="86">
        <f>IF($AC23-$AE23&gt;0,1,0)</f>
        <v>0</v>
      </c>
      <c r="AH23" s="67" t="s">
        <v>27</v>
      </c>
      <c r="AI23" s="87">
        <f>IF($AC23-$AE23&lt;0,1,0)</f>
        <v>0</v>
      </c>
      <c r="AJ23" s="78"/>
      <c r="AK23" s="78"/>
      <c r="AL23" s="78"/>
      <c r="AN23" s="7"/>
      <c r="AO23" s="18"/>
    </row>
    <row r="24" spans="1:38" ht="14.25" customHeight="1">
      <c r="A24" s="15"/>
      <c r="H24" s="88"/>
      <c r="I24" s="88"/>
      <c r="J24" s="88"/>
      <c r="K24" s="88"/>
      <c r="L24" s="88"/>
      <c r="M24" s="88"/>
      <c r="N24" s="88"/>
      <c r="O24" s="88"/>
      <c r="P24" s="88"/>
      <c r="Q24" s="89"/>
      <c r="R24" s="90"/>
      <c r="S24" s="90"/>
      <c r="T24" s="90"/>
      <c r="U24" s="90"/>
      <c r="V24" s="78"/>
      <c r="W24" s="78"/>
      <c r="X24" s="78"/>
      <c r="Y24" s="78"/>
      <c r="Z24" s="78"/>
      <c r="AA24" s="78"/>
      <c r="AB24" s="78"/>
      <c r="AC24" s="78"/>
      <c r="AD24" s="88"/>
      <c r="AE24" s="88"/>
      <c r="AF24" s="88"/>
      <c r="AG24" s="88"/>
      <c r="AH24" s="78"/>
      <c r="AI24" s="78"/>
      <c r="AJ24" s="78"/>
      <c r="AK24" s="78"/>
      <c r="AL24" s="78"/>
    </row>
    <row r="25" spans="8:38" ht="14.25" customHeight="1"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</row>
    <row r="26" spans="8:38" ht="14.25" customHeight="1"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90"/>
      <c r="W26" s="90"/>
      <c r="X26" s="90"/>
      <c r="Y26" s="90"/>
      <c r="Z26" s="90"/>
      <c r="AA26" s="90"/>
      <c r="AB26" s="90"/>
      <c r="AC26" s="90"/>
      <c r="AD26" s="90"/>
      <c r="AE26" s="78"/>
      <c r="AF26" s="78"/>
      <c r="AG26" s="78"/>
      <c r="AH26" s="78"/>
      <c r="AI26" s="78"/>
      <c r="AJ26" s="78"/>
      <c r="AK26" s="78"/>
      <c r="AL26" s="78"/>
    </row>
    <row r="27" spans="3:5" ht="14.25" customHeight="1">
      <c r="C27" s="93" t="s">
        <v>68</v>
      </c>
      <c r="D27" s="30"/>
      <c r="E27" s="30"/>
    </row>
    <row r="28" spans="3:36" ht="14.25" customHeight="1">
      <c r="C28" s="12"/>
      <c r="D28" s="13"/>
      <c r="E28" s="14"/>
      <c r="F28" s="160">
        <v>1</v>
      </c>
      <c r="G28" s="161"/>
      <c r="H28" s="161"/>
      <c r="I28" s="161"/>
      <c r="J28" s="162"/>
      <c r="K28" s="160">
        <v>2</v>
      </c>
      <c r="L28" s="163"/>
      <c r="M28" s="163"/>
      <c r="N28" s="163"/>
      <c r="O28" s="164"/>
      <c r="P28" s="160">
        <v>3</v>
      </c>
      <c r="Q28" s="163"/>
      <c r="R28" s="163"/>
      <c r="S28" s="163"/>
      <c r="T28" s="164"/>
      <c r="U28" s="160">
        <v>4</v>
      </c>
      <c r="V28" s="163"/>
      <c r="W28" s="163"/>
      <c r="X28" s="163"/>
      <c r="Y28" s="164"/>
      <c r="Z28" s="160" t="s">
        <v>0</v>
      </c>
      <c r="AA28" s="161"/>
      <c r="AB28" s="161"/>
      <c r="AC28" s="161"/>
      <c r="AD28" s="162"/>
      <c r="AE28" s="160" t="s">
        <v>1</v>
      </c>
      <c r="AF28" s="161"/>
      <c r="AG28" s="161"/>
      <c r="AH28" s="161"/>
      <c r="AI28" s="162"/>
      <c r="AJ28" s="28" t="s">
        <v>2</v>
      </c>
    </row>
    <row r="29" spans="2:36" ht="14.25" customHeight="1">
      <c r="B29" s="141">
        <v>19</v>
      </c>
      <c r="C29" s="29">
        <v>1</v>
      </c>
      <c r="D29" s="35">
        <v>2242</v>
      </c>
      <c r="E29" s="14" t="str">
        <f>IF(B29=0,"",INDEX(Nimet!$A$2:$D$251,B29,4))</f>
        <v>O'Connor Miikka, MBF</v>
      </c>
      <c r="F29" s="154"/>
      <c r="G29" s="155"/>
      <c r="H29" s="155"/>
      <c r="I29" s="155"/>
      <c r="J29" s="156"/>
      <c r="K29" s="157" t="str">
        <f>CONCATENATE(AC41,"-",AE41)</f>
        <v>3-0</v>
      </c>
      <c r="L29" s="158"/>
      <c r="M29" s="158"/>
      <c r="N29" s="158"/>
      <c r="O29" s="159"/>
      <c r="P29" s="157" t="str">
        <f>CONCATENATE(AC35,"-",AE35)</f>
        <v>3-0</v>
      </c>
      <c r="Q29" s="158"/>
      <c r="R29" s="158"/>
      <c r="S29" s="158"/>
      <c r="T29" s="159"/>
      <c r="U29" s="157" t="str">
        <f>CONCATENATE(AC38,"-",AE38)</f>
        <v>0-0</v>
      </c>
      <c r="V29" s="158"/>
      <c r="W29" s="158"/>
      <c r="X29" s="158"/>
      <c r="Y29" s="159"/>
      <c r="Z29" s="160" t="str">
        <f>CONCATENATE(AG35+AG38+AG41,"-",AI35+AI38+AI41)</f>
        <v>2-0</v>
      </c>
      <c r="AA29" s="163"/>
      <c r="AB29" s="163"/>
      <c r="AC29" s="163"/>
      <c r="AD29" s="164"/>
      <c r="AE29" s="160" t="str">
        <f>CONCATENATE(AC35+AC38+AC41,"-",AE35+AE38+AE41)</f>
        <v>6-0</v>
      </c>
      <c r="AF29" s="163"/>
      <c r="AG29" s="163"/>
      <c r="AH29" s="163"/>
      <c r="AI29" s="164"/>
      <c r="AJ29" s="68" t="s">
        <v>30</v>
      </c>
    </row>
    <row r="30" spans="2:36" ht="14.25" customHeight="1">
      <c r="B30" s="141">
        <v>10</v>
      </c>
      <c r="C30" s="29">
        <v>2</v>
      </c>
      <c r="D30" s="35">
        <v>2052</v>
      </c>
      <c r="E30" s="14" t="str">
        <f>IF(B30=0,"",INDEX(Nimet!$A$2:$D$251,B30,4))</f>
        <v>Rissanen Patrik, KuPTS</v>
      </c>
      <c r="F30" s="157" t="str">
        <f>CONCATENATE(AE41,"-",AC41)</f>
        <v>0-3</v>
      </c>
      <c r="G30" s="158"/>
      <c r="H30" s="158"/>
      <c r="I30" s="158"/>
      <c r="J30" s="159"/>
      <c r="K30" s="154"/>
      <c r="L30" s="155"/>
      <c r="M30" s="155"/>
      <c r="N30" s="155"/>
      <c r="O30" s="156"/>
      <c r="P30" s="157" t="str">
        <f>CONCATENATE(AC39,"-",AE39)</f>
        <v>3-0</v>
      </c>
      <c r="Q30" s="158"/>
      <c r="R30" s="158"/>
      <c r="S30" s="158"/>
      <c r="T30" s="159"/>
      <c r="U30" s="157" t="str">
        <f>CONCATENATE(AC36,"-",AE36)</f>
        <v>0-0</v>
      </c>
      <c r="V30" s="158"/>
      <c r="W30" s="158"/>
      <c r="X30" s="158"/>
      <c r="Y30" s="159"/>
      <c r="Z30" s="160" t="str">
        <f>CONCATENATE(AG36+AG39+AI41,"-",AI36+AI39+AG41)</f>
        <v>1-1</v>
      </c>
      <c r="AA30" s="163"/>
      <c r="AB30" s="163"/>
      <c r="AC30" s="163"/>
      <c r="AD30" s="164"/>
      <c r="AE30" s="160" t="str">
        <f>CONCATENATE(AC36+AC39+AE41,"-",AE36+AE39+AC41)</f>
        <v>3-3</v>
      </c>
      <c r="AF30" s="163"/>
      <c r="AG30" s="163"/>
      <c r="AH30" s="163"/>
      <c r="AI30" s="164"/>
      <c r="AJ30" s="68" t="s">
        <v>31</v>
      </c>
    </row>
    <row r="31" spans="2:36" ht="14.25" customHeight="1">
      <c r="B31" s="141">
        <v>1</v>
      </c>
      <c r="C31" s="29">
        <v>3</v>
      </c>
      <c r="D31" s="35">
        <v>1753</v>
      </c>
      <c r="E31" s="14" t="str">
        <f>IF(B31=0,"",INDEX(Nimet!$A$2:$D$251,B31,4))</f>
        <v>Luttunen Jukka, HarSPo</v>
      </c>
      <c r="F31" s="157" t="str">
        <f>CONCATENATE(AE35,"-",AC35)</f>
        <v>0-3</v>
      </c>
      <c r="G31" s="158"/>
      <c r="H31" s="158"/>
      <c r="I31" s="158"/>
      <c r="J31" s="159"/>
      <c r="K31" s="157" t="str">
        <f>CONCATENATE(AE39,"-",AC39)</f>
        <v>0-3</v>
      </c>
      <c r="L31" s="158"/>
      <c r="M31" s="158"/>
      <c r="N31" s="158"/>
      <c r="O31" s="159"/>
      <c r="P31" s="154"/>
      <c r="Q31" s="155"/>
      <c r="R31" s="155"/>
      <c r="S31" s="155"/>
      <c r="T31" s="156"/>
      <c r="U31" s="157" t="str">
        <f>CONCATENATE(AC42,"-",AE42)</f>
        <v>0-0</v>
      </c>
      <c r="V31" s="158"/>
      <c r="W31" s="158"/>
      <c r="X31" s="158"/>
      <c r="Y31" s="159"/>
      <c r="Z31" s="160" t="str">
        <f>CONCATENATE(AI35+AI39+AG42,"-",AG35+AG39+AI42)</f>
        <v>0-2</v>
      </c>
      <c r="AA31" s="163"/>
      <c r="AB31" s="163"/>
      <c r="AC31" s="163"/>
      <c r="AD31" s="164"/>
      <c r="AE31" s="160" t="str">
        <f>CONCATENATE(AE35+AE39+AC42,"-",AC35+AC39+AE42)</f>
        <v>0-6</v>
      </c>
      <c r="AF31" s="163"/>
      <c r="AG31" s="163"/>
      <c r="AH31" s="163"/>
      <c r="AI31" s="164"/>
      <c r="AJ31" s="68" t="s">
        <v>32</v>
      </c>
    </row>
    <row r="32" spans="2:36" ht="14.25" customHeight="1">
      <c r="B32" s="141"/>
      <c r="C32" s="29">
        <v>4</v>
      </c>
      <c r="D32" s="35"/>
      <c r="E32" s="14">
        <f>IF(B32=0,"",INDEX(Nimet!$A$2:$D$251,B32,4))</f>
      </c>
      <c r="F32" s="157" t="str">
        <f>CONCATENATE(AE38,"-",AC38)</f>
        <v>0-0</v>
      </c>
      <c r="G32" s="158"/>
      <c r="H32" s="158"/>
      <c r="I32" s="158"/>
      <c r="J32" s="159"/>
      <c r="K32" s="157" t="str">
        <f>CONCATENATE(AE36,"-",AC36)</f>
        <v>0-0</v>
      </c>
      <c r="L32" s="158"/>
      <c r="M32" s="158"/>
      <c r="N32" s="158"/>
      <c r="O32" s="159"/>
      <c r="P32" s="157" t="str">
        <f>CONCATENATE(AE42,"-",AC42)</f>
        <v>0-0</v>
      </c>
      <c r="Q32" s="158"/>
      <c r="R32" s="158"/>
      <c r="S32" s="158"/>
      <c r="T32" s="159"/>
      <c r="U32" s="154"/>
      <c r="V32" s="155"/>
      <c r="W32" s="155"/>
      <c r="X32" s="155"/>
      <c r="Y32" s="156"/>
      <c r="Z32" s="160" t="str">
        <f>CONCATENATE(AI36+AI38+AI42,"-",AG36+AG38+AG42)</f>
        <v>0-0</v>
      </c>
      <c r="AA32" s="163"/>
      <c r="AB32" s="163"/>
      <c r="AC32" s="163"/>
      <c r="AD32" s="164"/>
      <c r="AE32" s="160" t="str">
        <f>CONCATENATE(AE36+AE38+AE42,"-",AC36+AC38+AC42)</f>
        <v>0-0</v>
      </c>
      <c r="AF32" s="163"/>
      <c r="AG32" s="163"/>
      <c r="AH32" s="163"/>
      <c r="AI32" s="164"/>
      <c r="AJ32" s="68"/>
    </row>
    <row r="33" spans="2:39" ht="14.25" customHeight="1">
      <c r="B33" s="16"/>
      <c r="C33" s="3"/>
      <c r="D33" s="3"/>
      <c r="E33" s="3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17"/>
      <c r="AK33" s="6"/>
      <c r="AL33" s="6"/>
      <c r="AM33" s="6"/>
    </row>
    <row r="34" spans="3:38" ht="14.25" customHeight="1">
      <c r="C34" s="19" t="s">
        <v>28</v>
      </c>
      <c r="H34" s="58"/>
      <c r="I34" s="59">
        <v>1</v>
      </c>
      <c r="J34" s="60"/>
      <c r="K34" s="50"/>
      <c r="L34" s="53"/>
      <c r="M34" s="52">
        <v>2</v>
      </c>
      <c r="N34" s="54"/>
      <c r="O34" s="50"/>
      <c r="P34" s="53"/>
      <c r="Q34" s="52">
        <v>3</v>
      </c>
      <c r="R34" s="55"/>
      <c r="T34" s="56"/>
      <c r="U34" s="57">
        <v>4</v>
      </c>
      <c r="V34" s="55"/>
      <c r="X34" s="56"/>
      <c r="Y34" s="57">
        <v>5</v>
      </c>
      <c r="Z34" s="55"/>
      <c r="AA34" s="3"/>
      <c r="AB34" s="3"/>
      <c r="AC34" s="56"/>
      <c r="AD34" s="51" t="s">
        <v>34</v>
      </c>
      <c r="AE34" s="55"/>
      <c r="AF34" s="50"/>
      <c r="AG34" s="53"/>
      <c r="AH34" s="61" t="s">
        <v>35</v>
      </c>
      <c r="AI34" s="62"/>
      <c r="AL34" s="11"/>
    </row>
    <row r="35" spans="1:41" ht="14.25" customHeight="1">
      <c r="A35" s="15" t="s">
        <v>12</v>
      </c>
      <c r="C35" s="1" t="str">
        <f>CONCATENATE(E29,"  -  ",E31)</f>
        <v>O'Connor Miikka, MBF  -  Luttunen Jukka, HarSPo</v>
      </c>
      <c r="H35" s="63">
        <v>11</v>
      </c>
      <c r="I35" s="69" t="s">
        <v>27</v>
      </c>
      <c r="J35" s="64">
        <v>6</v>
      </c>
      <c r="K35" s="70"/>
      <c r="L35" s="63">
        <v>11</v>
      </c>
      <c r="M35" s="69" t="s">
        <v>27</v>
      </c>
      <c r="N35" s="64">
        <v>5</v>
      </c>
      <c r="O35" s="70"/>
      <c r="P35" s="63">
        <v>11</v>
      </c>
      <c r="Q35" s="69" t="s">
        <v>27</v>
      </c>
      <c r="R35" s="64">
        <v>7</v>
      </c>
      <c r="S35" s="71"/>
      <c r="T35" s="63"/>
      <c r="U35" s="69" t="s">
        <v>27</v>
      </c>
      <c r="V35" s="64"/>
      <c r="W35" s="71"/>
      <c r="X35" s="63"/>
      <c r="Y35" s="69" t="s">
        <v>27</v>
      </c>
      <c r="Z35" s="64"/>
      <c r="AA35" s="70"/>
      <c r="AB35" s="70"/>
      <c r="AC35" s="72">
        <f>IF($H35-$J35&gt;0,1,0)+IF($L35-$N35&gt;0,1,0)+IF($P35-$R35&gt;0,1,0)+IF($T35-$V35&gt;0,1,0)+IF($X35-$Z35&gt;0,1,0)</f>
        <v>3</v>
      </c>
      <c r="AD35" s="73" t="s">
        <v>27</v>
      </c>
      <c r="AE35" s="74">
        <f>IF($H35-$J35&lt;0,1,0)+IF($L35-$N35&lt;0,1,0)+IF($P35-$R35&lt;0,1,0)+IF($T35-$V35&lt;0,1,0)+IF($X35-$Z35&lt;0,1,0)</f>
        <v>0</v>
      </c>
      <c r="AF35" s="75"/>
      <c r="AG35" s="76">
        <f>IF($AC35-$AE35&gt;0,1,0)</f>
        <v>1</v>
      </c>
      <c r="AH35" s="65" t="s">
        <v>27</v>
      </c>
      <c r="AI35" s="77">
        <f>IF($AC35-$AE35&lt;0,1,0)</f>
        <v>0</v>
      </c>
      <c r="AJ35" s="78"/>
      <c r="AK35" s="78"/>
      <c r="AL35" s="78"/>
      <c r="AN35" s="7"/>
      <c r="AO35" s="18"/>
    </row>
    <row r="36" spans="1:41" ht="14.25" customHeight="1">
      <c r="A36" s="15" t="s">
        <v>5</v>
      </c>
      <c r="C36" s="1" t="str">
        <f>CONCATENATE(E30,"  -  ",E32)</f>
        <v>Rissanen Patrik, KuPTS  -  </v>
      </c>
      <c r="H36" s="91"/>
      <c r="I36" s="79" t="s">
        <v>27</v>
      </c>
      <c r="J36" s="92"/>
      <c r="K36" s="70"/>
      <c r="L36" s="63"/>
      <c r="M36" s="69" t="s">
        <v>27</v>
      </c>
      <c r="N36" s="64"/>
      <c r="O36" s="70"/>
      <c r="P36" s="63"/>
      <c r="Q36" s="69" t="s">
        <v>27</v>
      </c>
      <c r="R36" s="64"/>
      <c r="S36" s="71"/>
      <c r="T36" s="63"/>
      <c r="U36" s="69" t="s">
        <v>27</v>
      </c>
      <c r="V36" s="64"/>
      <c r="W36" s="71"/>
      <c r="X36" s="63"/>
      <c r="Y36" s="69" t="s">
        <v>27</v>
      </c>
      <c r="Z36" s="64"/>
      <c r="AA36" s="70"/>
      <c r="AB36" s="70"/>
      <c r="AC36" s="72">
        <f>IF($H36-$J36&gt;0,1,0)+IF($L36-$N36&gt;0,1,0)+IF($P36-$R36&gt;0,1,0)+IF($T36-$V36&gt;0,1,0)+IF($X36-$Z36&gt;0,1,0)</f>
        <v>0</v>
      </c>
      <c r="AD36" s="73" t="s">
        <v>27</v>
      </c>
      <c r="AE36" s="74">
        <f>IF($H36-$J36&lt;0,1,0)+IF($L36-$N36&lt;0,1,0)+IF($P36-$R36&lt;0,1,0)+IF($T36-$V36&lt;0,1,0)+IF($X36-$Z36&lt;0,1,0)</f>
        <v>0</v>
      </c>
      <c r="AF36" s="75"/>
      <c r="AG36" s="76">
        <f>IF($AC36-$AE36&gt;0,1,0)</f>
        <v>0</v>
      </c>
      <c r="AH36" s="65" t="s">
        <v>27</v>
      </c>
      <c r="AI36" s="77">
        <f>IF($AC36-$AE36&lt;0,1,0)</f>
        <v>0</v>
      </c>
      <c r="AJ36" s="78"/>
      <c r="AK36" s="78"/>
      <c r="AL36" s="78"/>
      <c r="AN36" s="7"/>
      <c r="AO36" s="18"/>
    </row>
    <row r="37" spans="1:41" ht="14.25" customHeight="1">
      <c r="A37" s="15"/>
      <c r="H37" s="80"/>
      <c r="I37" s="81"/>
      <c r="J37" s="82"/>
      <c r="K37" s="70"/>
      <c r="L37" s="80"/>
      <c r="M37" s="81"/>
      <c r="N37" s="82"/>
      <c r="O37" s="70"/>
      <c r="P37" s="80"/>
      <c r="Q37" s="81"/>
      <c r="R37" s="82"/>
      <c r="S37" s="71"/>
      <c r="T37" s="80"/>
      <c r="U37" s="81"/>
      <c r="V37" s="82"/>
      <c r="W37" s="71"/>
      <c r="X37" s="80"/>
      <c r="Y37" s="81"/>
      <c r="Z37" s="82"/>
      <c r="AA37" s="70"/>
      <c r="AB37" s="70"/>
      <c r="AC37" s="72"/>
      <c r="AD37" s="73"/>
      <c r="AE37" s="74"/>
      <c r="AF37" s="75"/>
      <c r="AG37" s="76"/>
      <c r="AH37" s="66"/>
      <c r="AI37" s="77"/>
      <c r="AJ37" s="78"/>
      <c r="AK37" s="78"/>
      <c r="AL37" s="78"/>
      <c r="AO37" s="18"/>
    </row>
    <row r="38" spans="1:41" ht="14.25" customHeight="1">
      <c r="A38" s="15" t="s">
        <v>8</v>
      </c>
      <c r="C38" s="1" t="str">
        <f>CONCATENATE(E29,"  -  ",E32)</f>
        <v>O'Connor Miikka, MBF  -  </v>
      </c>
      <c r="H38" s="63"/>
      <c r="I38" s="69" t="s">
        <v>27</v>
      </c>
      <c r="J38" s="64"/>
      <c r="K38" s="70"/>
      <c r="L38" s="63"/>
      <c r="M38" s="69" t="s">
        <v>27</v>
      </c>
      <c r="N38" s="64"/>
      <c r="O38" s="70"/>
      <c r="P38" s="63"/>
      <c r="Q38" s="69" t="s">
        <v>27</v>
      </c>
      <c r="R38" s="64"/>
      <c r="S38" s="71"/>
      <c r="T38" s="63"/>
      <c r="U38" s="69" t="s">
        <v>27</v>
      </c>
      <c r="V38" s="64"/>
      <c r="W38" s="71"/>
      <c r="X38" s="63"/>
      <c r="Y38" s="69" t="s">
        <v>27</v>
      </c>
      <c r="Z38" s="64"/>
      <c r="AA38" s="70"/>
      <c r="AB38" s="70"/>
      <c r="AC38" s="72">
        <f>IF($H38-$J38&gt;0,1,0)+IF($L38-$N38&gt;0,1,0)+IF($P38-$R38&gt;0,1,0)+IF($T38-$V38&gt;0,1,0)+IF($X38-$Z38&gt;0,1,0)</f>
        <v>0</v>
      </c>
      <c r="AD38" s="73" t="s">
        <v>27</v>
      </c>
      <c r="AE38" s="74">
        <f>IF($H38-$J38&lt;0,1,0)+IF($L38-$N38&lt;0,1,0)+IF($P38-$R38&lt;0,1,0)+IF($T38-$V38&lt;0,1,0)+IF($X38-$Z38&lt;0,1,0)</f>
        <v>0</v>
      </c>
      <c r="AF38" s="75"/>
      <c r="AG38" s="76">
        <f>IF($AC38-$AE38&gt;0,1,0)</f>
        <v>0</v>
      </c>
      <c r="AH38" s="65" t="s">
        <v>27</v>
      </c>
      <c r="AI38" s="77">
        <f>IF($AC38-$AE38&lt;0,1,0)</f>
        <v>0</v>
      </c>
      <c r="AJ38" s="78"/>
      <c r="AK38" s="78"/>
      <c r="AL38" s="78"/>
      <c r="AN38" s="7"/>
      <c r="AO38" s="18"/>
    </row>
    <row r="39" spans="1:41" ht="14.25" customHeight="1">
      <c r="A39" s="15" t="s">
        <v>17</v>
      </c>
      <c r="C39" s="1" t="str">
        <f>CONCATENATE(E30,"  -  ",E31)</f>
        <v>Rissanen Patrik, KuPTS  -  Luttunen Jukka, HarSPo</v>
      </c>
      <c r="H39" s="63">
        <v>11</v>
      </c>
      <c r="I39" s="69" t="s">
        <v>27</v>
      </c>
      <c r="J39" s="64">
        <v>7</v>
      </c>
      <c r="K39" s="70"/>
      <c r="L39" s="63">
        <v>11</v>
      </c>
      <c r="M39" s="69" t="s">
        <v>27</v>
      </c>
      <c r="N39" s="64">
        <v>5</v>
      </c>
      <c r="O39" s="70"/>
      <c r="P39" s="63">
        <v>12</v>
      </c>
      <c r="Q39" s="69" t="s">
        <v>27</v>
      </c>
      <c r="R39" s="64">
        <v>10</v>
      </c>
      <c r="S39" s="71"/>
      <c r="T39" s="63"/>
      <c r="U39" s="69" t="s">
        <v>27</v>
      </c>
      <c r="V39" s="64"/>
      <c r="W39" s="71"/>
      <c r="X39" s="63"/>
      <c r="Y39" s="69" t="s">
        <v>27</v>
      </c>
      <c r="Z39" s="64"/>
      <c r="AA39" s="70"/>
      <c r="AB39" s="70"/>
      <c r="AC39" s="72">
        <f>IF($H39-$J39&gt;0,1,0)+IF($L39-$N39&gt;0,1,0)+IF($P39-$R39&gt;0,1,0)+IF($T39-$V39&gt;0,1,0)+IF($X39-$Z39&gt;0,1,0)</f>
        <v>3</v>
      </c>
      <c r="AD39" s="73" t="s">
        <v>27</v>
      </c>
      <c r="AE39" s="74">
        <f>IF($H39-$J39&lt;0,1,0)+IF($L39-$N39&lt;0,1,0)+IF($P39-$R39&lt;0,1,0)+IF($T39-$V39&lt;0,1,0)+IF($X39-$Z39&lt;0,1,0)</f>
        <v>0</v>
      </c>
      <c r="AF39" s="75"/>
      <c r="AG39" s="76">
        <f>IF($AC39-$AE39&gt;0,1,0)</f>
        <v>1</v>
      </c>
      <c r="AH39" s="65" t="s">
        <v>27</v>
      </c>
      <c r="AI39" s="77">
        <f>IF($AC39-$AE39&lt;0,1,0)</f>
        <v>0</v>
      </c>
      <c r="AJ39" s="78"/>
      <c r="AK39" s="78"/>
      <c r="AL39" s="78"/>
      <c r="AN39" s="7"/>
      <c r="AO39" s="18"/>
    </row>
    <row r="40" spans="1:41" ht="14.25" customHeight="1">
      <c r="A40" s="15"/>
      <c r="H40" s="80"/>
      <c r="I40" s="81"/>
      <c r="J40" s="82"/>
      <c r="K40" s="70"/>
      <c r="L40" s="80"/>
      <c r="M40" s="81"/>
      <c r="N40" s="82"/>
      <c r="O40" s="70"/>
      <c r="P40" s="80"/>
      <c r="Q40" s="81"/>
      <c r="R40" s="82"/>
      <c r="S40" s="71"/>
      <c r="T40" s="80"/>
      <c r="U40" s="81"/>
      <c r="V40" s="82"/>
      <c r="W40" s="71"/>
      <c r="X40" s="80"/>
      <c r="Y40" s="81"/>
      <c r="Z40" s="82"/>
      <c r="AA40" s="70"/>
      <c r="AB40" s="70"/>
      <c r="AC40" s="72"/>
      <c r="AD40" s="73"/>
      <c r="AE40" s="74"/>
      <c r="AF40" s="75"/>
      <c r="AG40" s="76"/>
      <c r="AH40" s="66"/>
      <c r="AI40" s="77"/>
      <c r="AJ40" s="78"/>
      <c r="AK40" s="78"/>
      <c r="AL40" s="78"/>
      <c r="AO40" s="18"/>
    </row>
    <row r="41" spans="1:41" ht="14.25" customHeight="1">
      <c r="A41" s="15" t="s">
        <v>20</v>
      </c>
      <c r="C41" s="1" t="str">
        <f>CONCATENATE(E29,"  -  ",E30)</f>
        <v>O'Connor Miikka, MBF  -  Rissanen Patrik, KuPTS</v>
      </c>
      <c r="H41" s="63">
        <v>11</v>
      </c>
      <c r="I41" s="69" t="s">
        <v>27</v>
      </c>
      <c r="J41" s="64">
        <v>3</v>
      </c>
      <c r="K41" s="70"/>
      <c r="L41" s="63">
        <v>11</v>
      </c>
      <c r="M41" s="69" t="s">
        <v>27</v>
      </c>
      <c r="N41" s="64">
        <v>6</v>
      </c>
      <c r="O41" s="70"/>
      <c r="P41" s="63">
        <v>11</v>
      </c>
      <c r="Q41" s="69" t="s">
        <v>27</v>
      </c>
      <c r="R41" s="64">
        <v>6</v>
      </c>
      <c r="S41" s="71"/>
      <c r="T41" s="63"/>
      <c r="U41" s="69" t="s">
        <v>27</v>
      </c>
      <c r="V41" s="64"/>
      <c r="W41" s="71"/>
      <c r="X41" s="63"/>
      <c r="Y41" s="69" t="s">
        <v>27</v>
      </c>
      <c r="Z41" s="64"/>
      <c r="AA41" s="70"/>
      <c r="AB41" s="70"/>
      <c r="AC41" s="72">
        <f>IF($H41-$J41&gt;0,1,0)+IF($L41-$N41&gt;0,1,0)+IF($P41-$R41&gt;0,1,0)+IF($T41-$V41&gt;0,1,0)+IF($X41-$Z41&gt;0,1,0)</f>
        <v>3</v>
      </c>
      <c r="AD41" s="73" t="s">
        <v>27</v>
      </c>
      <c r="AE41" s="74">
        <f>IF($H41-$J41&lt;0,1,0)+IF($L41-$N41&lt;0,1,0)+IF($P41-$R41&lt;0,1,0)+IF($T41-$V41&lt;0,1,0)+IF($X41-$Z41&lt;0,1,0)</f>
        <v>0</v>
      </c>
      <c r="AF41" s="75"/>
      <c r="AG41" s="76">
        <f>IF($AC41-$AE41&gt;0,1,0)</f>
        <v>1</v>
      </c>
      <c r="AH41" s="65" t="s">
        <v>27</v>
      </c>
      <c r="AI41" s="77">
        <f>IF($AC41-$AE41&lt;0,1,0)</f>
        <v>0</v>
      </c>
      <c r="AJ41" s="78"/>
      <c r="AK41" s="78"/>
      <c r="AL41" s="78"/>
      <c r="AN41" s="7"/>
      <c r="AO41" s="18"/>
    </row>
    <row r="42" spans="1:41" ht="14.25" customHeight="1">
      <c r="A42" s="15" t="s">
        <v>21</v>
      </c>
      <c r="C42" s="1" t="str">
        <f>CONCATENATE(E31,"  -  ",E32)</f>
        <v>Luttunen Jukka, HarSPo  -  </v>
      </c>
      <c r="H42" s="63"/>
      <c r="I42" s="69" t="s">
        <v>27</v>
      </c>
      <c r="J42" s="64"/>
      <c r="K42" s="70"/>
      <c r="L42" s="63"/>
      <c r="M42" s="69" t="s">
        <v>27</v>
      </c>
      <c r="N42" s="64"/>
      <c r="O42" s="70"/>
      <c r="P42" s="63"/>
      <c r="Q42" s="69" t="s">
        <v>27</v>
      </c>
      <c r="R42" s="64"/>
      <c r="S42" s="71"/>
      <c r="T42" s="63"/>
      <c r="U42" s="69" t="s">
        <v>27</v>
      </c>
      <c r="V42" s="64"/>
      <c r="W42" s="71"/>
      <c r="X42" s="63"/>
      <c r="Y42" s="69" t="s">
        <v>27</v>
      </c>
      <c r="Z42" s="64"/>
      <c r="AA42" s="70"/>
      <c r="AB42" s="70"/>
      <c r="AC42" s="83">
        <f>IF($H42-$J42&gt;0,1,0)+IF($L42-$N42&gt;0,1,0)+IF($P42-$R42&gt;0,1,0)+IF($T42-$V42&gt;0,1,0)+IF($X42-$Z42&gt;0,1,0)</f>
        <v>0</v>
      </c>
      <c r="AD42" s="84" t="s">
        <v>27</v>
      </c>
      <c r="AE42" s="85">
        <f>IF($H42-$J42&lt;0,1,0)+IF($L42-$N42&lt;0,1,0)+IF($P42-$R42&lt;0,1,0)+IF($T42-$V42&lt;0,1,0)+IF($X42-$Z42&lt;0,1,0)</f>
        <v>0</v>
      </c>
      <c r="AF42" s="75"/>
      <c r="AG42" s="86">
        <f>IF($AC42-$AE42&gt;0,1,0)</f>
        <v>0</v>
      </c>
      <c r="AH42" s="67" t="s">
        <v>27</v>
      </c>
      <c r="AI42" s="87">
        <f>IF($AC42-$AE42&lt;0,1,0)</f>
        <v>0</v>
      </c>
      <c r="AJ42" s="78"/>
      <c r="AK42" s="78"/>
      <c r="AL42" s="78"/>
      <c r="AN42" s="7"/>
      <c r="AO42" s="18"/>
    </row>
    <row r="43" spans="1:38" ht="14.25" customHeight="1">
      <c r="A43" s="15"/>
      <c r="H43" s="88"/>
      <c r="I43" s="88"/>
      <c r="J43" s="88"/>
      <c r="K43" s="88"/>
      <c r="L43" s="88"/>
      <c r="M43" s="88"/>
      <c r="N43" s="88"/>
      <c r="O43" s="88"/>
      <c r="P43" s="88"/>
      <c r="Q43" s="89"/>
      <c r="R43" s="90"/>
      <c r="S43" s="90"/>
      <c r="T43" s="90"/>
      <c r="U43" s="90"/>
      <c r="V43" s="78"/>
      <c r="W43" s="78"/>
      <c r="X43" s="78"/>
      <c r="Y43" s="78"/>
      <c r="Z43" s="78"/>
      <c r="AA43" s="78"/>
      <c r="AB43" s="78"/>
      <c r="AC43" s="78"/>
      <c r="AD43" s="88"/>
      <c r="AE43" s="88"/>
      <c r="AF43" s="88"/>
      <c r="AG43" s="88"/>
      <c r="AH43" s="78"/>
      <c r="AI43" s="78"/>
      <c r="AJ43" s="78"/>
      <c r="AK43" s="78"/>
      <c r="AL43" s="78"/>
    </row>
    <row r="44" spans="8:38" ht="14.25" customHeight="1"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</row>
  </sheetData>
  <sheetProtection/>
  <mergeCells count="60">
    <mergeCell ref="Z32:AD32"/>
    <mergeCell ref="AE32:AI32"/>
    <mergeCell ref="F32:J32"/>
    <mergeCell ref="K32:O32"/>
    <mergeCell ref="P32:T32"/>
    <mergeCell ref="U32:Y32"/>
    <mergeCell ref="Z31:AD31"/>
    <mergeCell ref="AE31:AI31"/>
    <mergeCell ref="F30:J30"/>
    <mergeCell ref="K30:O30"/>
    <mergeCell ref="F31:J31"/>
    <mergeCell ref="K31:O31"/>
    <mergeCell ref="P31:T31"/>
    <mergeCell ref="U31:Y31"/>
    <mergeCell ref="P30:T30"/>
    <mergeCell ref="U30:Y30"/>
    <mergeCell ref="Z28:AD28"/>
    <mergeCell ref="AE28:AI28"/>
    <mergeCell ref="Z29:AD29"/>
    <mergeCell ref="AE29:AI29"/>
    <mergeCell ref="Z30:AD30"/>
    <mergeCell ref="AE30:AI30"/>
    <mergeCell ref="F29:J29"/>
    <mergeCell ref="K29:O29"/>
    <mergeCell ref="P29:T29"/>
    <mergeCell ref="U29:Y29"/>
    <mergeCell ref="F28:J28"/>
    <mergeCell ref="K28:O28"/>
    <mergeCell ref="P28:T28"/>
    <mergeCell ref="U28:Y28"/>
    <mergeCell ref="Z11:AD11"/>
    <mergeCell ref="Z10:AD10"/>
    <mergeCell ref="P11:T11"/>
    <mergeCell ref="P10:T10"/>
    <mergeCell ref="AE13:AI13"/>
    <mergeCell ref="AE9:AI9"/>
    <mergeCell ref="AE10:AI10"/>
    <mergeCell ref="AE11:AI11"/>
    <mergeCell ref="AE12:AI12"/>
    <mergeCell ref="Z13:AD13"/>
    <mergeCell ref="U12:Y12"/>
    <mergeCell ref="Z9:AD9"/>
    <mergeCell ref="F11:J11"/>
    <mergeCell ref="F12:J12"/>
    <mergeCell ref="F13:J13"/>
    <mergeCell ref="K12:O12"/>
    <mergeCell ref="K13:O13"/>
    <mergeCell ref="F9:J9"/>
    <mergeCell ref="F10:J10"/>
    <mergeCell ref="Z12:AD12"/>
    <mergeCell ref="U9:Y9"/>
    <mergeCell ref="U10:Y10"/>
    <mergeCell ref="U11:Y11"/>
    <mergeCell ref="U13:Y13"/>
    <mergeCell ref="P9:T9"/>
    <mergeCell ref="K9:O9"/>
    <mergeCell ref="K10:O10"/>
    <mergeCell ref="K11:O11"/>
    <mergeCell ref="P13:T13"/>
    <mergeCell ref="P12:T12"/>
  </mergeCells>
  <printOptions horizontalCentered="1" verticalCentered="1"/>
  <pageMargins left="0.7480314960629921" right="0.7480314960629921" top="0.6299212598425197" bottom="0.6692913385826772" header="0.5118110236220472" footer="0.5118110236220472"/>
  <pageSetup fitToHeight="1" fitToWidth="1" horizontalDpi="300" verticalDpi="300" orientation="landscape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4"/>
  <sheetViews>
    <sheetView showGridLines="0" zoomScale="75" zoomScaleNormal="75" zoomScalePageLayoutView="0" workbookViewId="0" topLeftCell="A1">
      <selection activeCell="AJ31" sqref="AJ31"/>
    </sheetView>
  </sheetViews>
  <sheetFormatPr defaultColWidth="9.140625" defaultRowHeight="14.25" customHeight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5.8515625" style="1" bestFit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40" width="14.421875" style="1" customWidth="1"/>
    <col min="41" max="16384" width="9.140625" style="1" customWidth="1"/>
  </cols>
  <sheetData>
    <row r="1" spans="3:35" ht="20.25">
      <c r="C1" s="8" t="s">
        <v>127</v>
      </c>
      <c r="Z1" s="19" t="s">
        <v>28</v>
      </c>
      <c r="AF1" s="19"/>
      <c r="AG1" s="19"/>
      <c r="AH1" s="19"/>
      <c r="AI1" s="19"/>
    </row>
    <row r="2" spans="3:38" ht="18">
      <c r="C2" s="10" t="s">
        <v>26</v>
      </c>
      <c r="Z2" s="1" t="s">
        <v>3</v>
      </c>
      <c r="AG2" s="27" t="s">
        <v>12</v>
      </c>
      <c r="AJ2" s="27" t="s">
        <v>5</v>
      </c>
      <c r="AL2" s="27"/>
    </row>
    <row r="3" spans="3:38" ht="15" customHeight="1">
      <c r="C3" s="9" t="s">
        <v>65</v>
      </c>
      <c r="Z3" s="1" t="s">
        <v>7</v>
      </c>
      <c r="AG3" s="27" t="s">
        <v>8</v>
      </c>
      <c r="AJ3" s="27" t="s">
        <v>17</v>
      </c>
      <c r="AL3" s="27"/>
    </row>
    <row r="4" spans="3:38" ht="15" customHeight="1">
      <c r="C4" s="142" t="s">
        <v>128</v>
      </c>
      <c r="Z4" s="1" t="s">
        <v>11</v>
      </c>
      <c r="AG4" s="27" t="s">
        <v>20</v>
      </c>
      <c r="AJ4" s="27" t="s">
        <v>21</v>
      </c>
      <c r="AL4" s="27"/>
    </row>
    <row r="5" spans="3:38" ht="15" customHeight="1">
      <c r="C5" s="9"/>
      <c r="AJ5" s="27"/>
      <c r="AK5" s="27"/>
      <c r="AL5" s="27"/>
    </row>
    <row r="6" spans="3:38" ht="15" customHeight="1">
      <c r="C6" s="9"/>
      <c r="AJ6" s="27"/>
      <c r="AK6" s="27"/>
      <c r="AL6" s="27"/>
    </row>
    <row r="7" ht="15" customHeight="1">
      <c r="C7" s="9"/>
    </row>
    <row r="8" spans="3:5" ht="14.25" customHeight="1">
      <c r="C8" s="93" t="s">
        <v>69</v>
      </c>
      <c r="D8" s="30"/>
      <c r="E8" s="30"/>
    </row>
    <row r="9" spans="3:36" ht="14.25" customHeight="1">
      <c r="C9" s="12"/>
      <c r="D9" s="13"/>
      <c r="E9" s="14"/>
      <c r="F9" s="160">
        <v>1</v>
      </c>
      <c r="G9" s="161"/>
      <c r="H9" s="161"/>
      <c r="I9" s="161"/>
      <c r="J9" s="162"/>
      <c r="K9" s="160">
        <v>2</v>
      </c>
      <c r="L9" s="163"/>
      <c r="M9" s="163"/>
      <c r="N9" s="163"/>
      <c r="O9" s="164"/>
      <c r="P9" s="160">
        <v>3</v>
      </c>
      <c r="Q9" s="163"/>
      <c r="R9" s="163"/>
      <c r="S9" s="163"/>
      <c r="T9" s="164"/>
      <c r="U9" s="160">
        <v>4</v>
      </c>
      <c r="V9" s="163"/>
      <c r="W9" s="163"/>
      <c r="X9" s="163"/>
      <c r="Y9" s="164"/>
      <c r="Z9" s="160" t="s">
        <v>0</v>
      </c>
      <c r="AA9" s="161"/>
      <c r="AB9" s="161"/>
      <c r="AC9" s="161"/>
      <c r="AD9" s="162"/>
      <c r="AE9" s="160" t="s">
        <v>1</v>
      </c>
      <c r="AF9" s="161"/>
      <c r="AG9" s="161"/>
      <c r="AH9" s="161"/>
      <c r="AI9" s="162"/>
      <c r="AJ9" s="28" t="s">
        <v>2</v>
      </c>
    </row>
    <row r="10" spans="2:36" ht="14.25" customHeight="1">
      <c r="B10" s="141">
        <v>36</v>
      </c>
      <c r="C10" s="29">
        <v>1</v>
      </c>
      <c r="D10" s="35">
        <v>2297</v>
      </c>
      <c r="E10" s="14" t="str">
        <f>IF(B10=0,"",INDEX(Nimet!$A$2:$D$251,B10,4))</f>
        <v>Jormanainen Jani, PT Espoo</v>
      </c>
      <c r="F10" s="154"/>
      <c r="G10" s="155"/>
      <c r="H10" s="155"/>
      <c r="I10" s="155"/>
      <c r="J10" s="156"/>
      <c r="K10" s="157" t="str">
        <f>CONCATENATE(AC22,"-",AE22)</f>
        <v>0-0</v>
      </c>
      <c r="L10" s="158"/>
      <c r="M10" s="158"/>
      <c r="N10" s="158"/>
      <c r="O10" s="159"/>
      <c r="P10" s="157" t="str">
        <f>CONCATENATE(AC16,"-",AE16)</f>
        <v>3-0</v>
      </c>
      <c r="Q10" s="158"/>
      <c r="R10" s="158"/>
      <c r="S10" s="158"/>
      <c r="T10" s="159"/>
      <c r="U10" s="157" t="str">
        <f>CONCATENATE(AC19,"-",AE19)</f>
        <v>0-0</v>
      </c>
      <c r="V10" s="158"/>
      <c r="W10" s="158"/>
      <c r="X10" s="158"/>
      <c r="Y10" s="159"/>
      <c r="Z10" s="160" t="str">
        <f>CONCATENATE(AG16+AG19+AG22,"-",AI16+AI19+AI22)</f>
        <v>1-0</v>
      </c>
      <c r="AA10" s="163"/>
      <c r="AB10" s="163"/>
      <c r="AC10" s="163"/>
      <c r="AD10" s="164"/>
      <c r="AE10" s="160" t="str">
        <f>CONCATENATE(AC16+AC19+AC22,"-",AE16+AE19+AE22)</f>
        <v>3-0</v>
      </c>
      <c r="AF10" s="163"/>
      <c r="AG10" s="163"/>
      <c r="AH10" s="163"/>
      <c r="AI10" s="164"/>
      <c r="AJ10" s="68" t="s">
        <v>30</v>
      </c>
    </row>
    <row r="11" spans="2:36" ht="14.25" customHeight="1">
      <c r="B11" s="141">
        <v>20</v>
      </c>
      <c r="C11" s="29">
        <v>2</v>
      </c>
      <c r="D11" s="35">
        <v>2008</v>
      </c>
      <c r="E11" s="14" t="str">
        <f>IF(B11=0,"",INDEX(Nimet!$A$2:$D$251,B11,4))</f>
        <v>Rantatulkkila Emil, MBF</v>
      </c>
      <c r="F11" s="157" t="str">
        <f>CONCATENATE(AE22,"-",AC22)</f>
        <v>0-0</v>
      </c>
      <c r="G11" s="158"/>
      <c r="H11" s="158"/>
      <c r="I11" s="158"/>
      <c r="J11" s="159"/>
      <c r="K11" s="154"/>
      <c r="L11" s="155"/>
      <c r="M11" s="155"/>
      <c r="N11" s="155"/>
      <c r="O11" s="156"/>
      <c r="P11" s="157" t="str">
        <f>CONCATENATE(AC20,"-",AE20)</f>
        <v>0-0</v>
      </c>
      <c r="Q11" s="158"/>
      <c r="R11" s="158"/>
      <c r="S11" s="158"/>
      <c r="T11" s="159"/>
      <c r="U11" s="157" t="str">
        <f>CONCATENATE(AC17,"-",AE17)</f>
        <v>0-0</v>
      </c>
      <c r="V11" s="158"/>
      <c r="W11" s="158"/>
      <c r="X11" s="158"/>
      <c r="Y11" s="159"/>
      <c r="Z11" s="160" t="str">
        <f>CONCATENATE(AG17+AG20+AI22,"-",AI17+AI20+AG22)</f>
        <v>0-0</v>
      </c>
      <c r="AA11" s="163"/>
      <c r="AB11" s="163"/>
      <c r="AC11" s="163"/>
      <c r="AD11" s="164"/>
      <c r="AE11" s="160" t="str">
        <f>CONCATENATE(AC17+AC20+AE22,"-",AE17+AE20+AC22)</f>
        <v>0-0</v>
      </c>
      <c r="AF11" s="163"/>
      <c r="AG11" s="163"/>
      <c r="AH11" s="163"/>
      <c r="AI11" s="164"/>
      <c r="AJ11" s="68"/>
    </row>
    <row r="12" spans="2:36" ht="14.25" customHeight="1">
      <c r="B12" s="141">
        <v>23</v>
      </c>
      <c r="C12" s="29">
        <v>3</v>
      </c>
      <c r="D12" s="35">
        <v>2006</v>
      </c>
      <c r="E12" s="14" t="str">
        <f>IF(B12=0,"",INDEX(Nimet!$A$2:$D$251,B12,4))</f>
        <v>Sidoroff Tommi, OPT-86</v>
      </c>
      <c r="F12" s="157" t="str">
        <f>CONCATENATE(AE16,"-",AC16)</f>
        <v>0-3</v>
      </c>
      <c r="G12" s="158"/>
      <c r="H12" s="158"/>
      <c r="I12" s="158"/>
      <c r="J12" s="159"/>
      <c r="K12" s="157" t="str">
        <f>CONCATENATE(AE20,"-",AC20)</f>
        <v>0-0</v>
      </c>
      <c r="L12" s="158"/>
      <c r="M12" s="158"/>
      <c r="N12" s="158"/>
      <c r="O12" s="159"/>
      <c r="P12" s="154"/>
      <c r="Q12" s="155"/>
      <c r="R12" s="155"/>
      <c r="S12" s="155"/>
      <c r="T12" s="156"/>
      <c r="U12" s="157" t="str">
        <f>CONCATENATE(AC23,"-",AE23)</f>
        <v>0-0</v>
      </c>
      <c r="V12" s="158"/>
      <c r="W12" s="158"/>
      <c r="X12" s="158"/>
      <c r="Y12" s="159"/>
      <c r="Z12" s="160" t="str">
        <f>CONCATENATE(AI16+AI20+AG23,"-",AG16+AG20+AI23)</f>
        <v>0-1</v>
      </c>
      <c r="AA12" s="163"/>
      <c r="AB12" s="163"/>
      <c r="AC12" s="163"/>
      <c r="AD12" s="164"/>
      <c r="AE12" s="160" t="str">
        <f>CONCATENATE(AE16+AE20+AC23,"-",AC16+AC20+AE23)</f>
        <v>0-3</v>
      </c>
      <c r="AF12" s="163"/>
      <c r="AG12" s="163"/>
      <c r="AH12" s="163"/>
      <c r="AI12" s="164"/>
      <c r="AJ12" s="68" t="s">
        <v>31</v>
      </c>
    </row>
    <row r="13" spans="2:36" ht="14.25" customHeight="1">
      <c r="B13" s="141"/>
      <c r="C13" s="29">
        <v>4</v>
      </c>
      <c r="D13" s="35"/>
      <c r="E13" s="14">
        <f>IF(B13=0,"",INDEX(Nimet!$A$2:$D$251,B13,4))</f>
      </c>
      <c r="F13" s="157" t="str">
        <f>CONCATENATE(AE19,"-",AC19)</f>
        <v>0-0</v>
      </c>
      <c r="G13" s="158"/>
      <c r="H13" s="158"/>
      <c r="I13" s="158"/>
      <c r="J13" s="159"/>
      <c r="K13" s="157" t="str">
        <f>CONCATENATE(AE17,"-",AC17)</f>
        <v>0-0</v>
      </c>
      <c r="L13" s="158"/>
      <c r="M13" s="158"/>
      <c r="N13" s="158"/>
      <c r="O13" s="159"/>
      <c r="P13" s="157" t="str">
        <f>CONCATENATE(AE23,"-",AC23)</f>
        <v>0-0</v>
      </c>
      <c r="Q13" s="158"/>
      <c r="R13" s="158"/>
      <c r="S13" s="158"/>
      <c r="T13" s="159"/>
      <c r="U13" s="154"/>
      <c r="V13" s="155"/>
      <c r="W13" s="155"/>
      <c r="X13" s="155"/>
      <c r="Y13" s="156"/>
      <c r="Z13" s="160" t="str">
        <f>CONCATENATE(AI17+AI19+AI23,"-",AG17+AG19+AG23)</f>
        <v>0-0</v>
      </c>
      <c r="AA13" s="163"/>
      <c r="AB13" s="163"/>
      <c r="AC13" s="163"/>
      <c r="AD13" s="164"/>
      <c r="AE13" s="160" t="str">
        <f>CONCATENATE(AE17+AE19+AE23,"-",AC17+AC19+AC23)</f>
        <v>0-0</v>
      </c>
      <c r="AF13" s="163"/>
      <c r="AG13" s="163"/>
      <c r="AH13" s="163"/>
      <c r="AI13" s="164"/>
      <c r="AJ13" s="68"/>
    </row>
    <row r="14" spans="2:39" ht="14.25" customHeight="1">
      <c r="B14" s="16"/>
      <c r="C14" s="3"/>
      <c r="D14" s="3"/>
      <c r="E14" s="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7"/>
      <c r="AK14" s="6"/>
      <c r="AL14" s="6"/>
      <c r="AM14" s="6"/>
    </row>
    <row r="15" spans="3:38" ht="14.25" customHeight="1">
      <c r="C15" s="19" t="s">
        <v>28</v>
      </c>
      <c r="H15" s="58"/>
      <c r="I15" s="59">
        <v>1</v>
      </c>
      <c r="J15" s="60"/>
      <c r="K15" s="50"/>
      <c r="L15" s="53"/>
      <c r="M15" s="52">
        <v>2</v>
      </c>
      <c r="N15" s="54"/>
      <c r="O15" s="50"/>
      <c r="P15" s="53"/>
      <c r="Q15" s="52">
        <v>3</v>
      </c>
      <c r="R15" s="55"/>
      <c r="T15" s="56"/>
      <c r="U15" s="57">
        <v>4</v>
      </c>
      <c r="V15" s="55"/>
      <c r="X15" s="56"/>
      <c r="Y15" s="57">
        <v>5</v>
      </c>
      <c r="Z15" s="55"/>
      <c r="AA15" s="3"/>
      <c r="AB15" s="3"/>
      <c r="AC15" s="56"/>
      <c r="AD15" s="51" t="s">
        <v>34</v>
      </c>
      <c r="AE15" s="55"/>
      <c r="AF15" s="50"/>
      <c r="AG15" s="53"/>
      <c r="AH15" s="61" t="s">
        <v>35</v>
      </c>
      <c r="AI15" s="62"/>
      <c r="AL15" s="11"/>
    </row>
    <row r="16" spans="1:41" ht="14.25" customHeight="1">
      <c r="A16" s="15" t="s">
        <v>12</v>
      </c>
      <c r="C16" s="1" t="str">
        <f>CONCATENATE(E10,"  -  ",E12)</f>
        <v>Jormanainen Jani, PT Espoo  -  Sidoroff Tommi, OPT-86</v>
      </c>
      <c r="H16" s="63">
        <v>11</v>
      </c>
      <c r="I16" s="69" t="s">
        <v>27</v>
      </c>
      <c r="J16" s="64">
        <v>9</v>
      </c>
      <c r="K16" s="70"/>
      <c r="L16" s="63">
        <v>11</v>
      </c>
      <c r="M16" s="69" t="s">
        <v>27</v>
      </c>
      <c r="N16" s="64">
        <v>5</v>
      </c>
      <c r="O16" s="70"/>
      <c r="P16" s="63">
        <v>11</v>
      </c>
      <c r="Q16" s="69" t="s">
        <v>27</v>
      </c>
      <c r="R16" s="64">
        <v>2</v>
      </c>
      <c r="S16" s="71"/>
      <c r="T16" s="63"/>
      <c r="U16" s="69" t="s">
        <v>27</v>
      </c>
      <c r="V16" s="64"/>
      <c r="W16" s="71"/>
      <c r="X16" s="63"/>
      <c r="Y16" s="69" t="s">
        <v>27</v>
      </c>
      <c r="Z16" s="64"/>
      <c r="AA16" s="70"/>
      <c r="AB16" s="70"/>
      <c r="AC16" s="72">
        <f>IF($H16-$J16&gt;0,1,0)+IF($L16-$N16&gt;0,1,0)+IF($P16-$R16&gt;0,1,0)+IF($T16-$V16&gt;0,1,0)+IF($X16-$Z16&gt;0,1,0)</f>
        <v>3</v>
      </c>
      <c r="AD16" s="73" t="s">
        <v>27</v>
      </c>
      <c r="AE16" s="74">
        <f>IF($H16-$J16&lt;0,1,0)+IF($L16-$N16&lt;0,1,0)+IF($P16-$R16&lt;0,1,0)+IF($T16-$V16&lt;0,1,0)+IF($X16-$Z16&lt;0,1,0)</f>
        <v>0</v>
      </c>
      <c r="AF16" s="75"/>
      <c r="AG16" s="76">
        <f>IF($AC16-$AE16&gt;0,1,0)</f>
        <v>1</v>
      </c>
      <c r="AH16" s="65" t="s">
        <v>27</v>
      </c>
      <c r="AI16" s="77">
        <f>IF($AC16-$AE16&lt;0,1,0)</f>
        <v>0</v>
      </c>
      <c r="AJ16" s="78"/>
      <c r="AK16" s="78"/>
      <c r="AL16" s="78"/>
      <c r="AN16" s="7"/>
      <c r="AO16" s="18"/>
    </row>
    <row r="17" spans="1:41" ht="14.25" customHeight="1">
      <c r="A17" s="15" t="s">
        <v>5</v>
      </c>
      <c r="C17" s="1" t="str">
        <f>CONCATENATE(E11,"  -  ",E13)</f>
        <v>Rantatulkkila Emil, MBF  -  </v>
      </c>
      <c r="H17" s="91"/>
      <c r="I17" s="79" t="s">
        <v>27</v>
      </c>
      <c r="J17" s="92"/>
      <c r="K17" s="70"/>
      <c r="L17" s="63"/>
      <c r="M17" s="69" t="s">
        <v>27</v>
      </c>
      <c r="N17" s="64"/>
      <c r="O17" s="70"/>
      <c r="P17" s="63"/>
      <c r="Q17" s="69" t="s">
        <v>27</v>
      </c>
      <c r="R17" s="64"/>
      <c r="S17" s="71"/>
      <c r="T17" s="63"/>
      <c r="U17" s="69" t="s">
        <v>27</v>
      </c>
      <c r="V17" s="64"/>
      <c r="W17" s="71"/>
      <c r="X17" s="63"/>
      <c r="Y17" s="69" t="s">
        <v>27</v>
      </c>
      <c r="Z17" s="64"/>
      <c r="AA17" s="70"/>
      <c r="AB17" s="70"/>
      <c r="AC17" s="72">
        <f>IF($H17-$J17&gt;0,1,0)+IF($L17-$N17&gt;0,1,0)+IF($P17-$R17&gt;0,1,0)+IF($T17-$V17&gt;0,1,0)+IF($X17-$Z17&gt;0,1,0)</f>
        <v>0</v>
      </c>
      <c r="AD17" s="73" t="s">
        <v>27</v>
      </c>
      <c r="AE17" s="74">
        <f>IF($H17-$J17&lt;0,1,0)+IF($L17-$N17&lt;0,1,0)+IF($P17-$R17&lt;0,1,0)+IF($T17-$V17&lt;0,1,0)+IF($X17-$Z17&lt;0,1,0)</f>
        <v>0</v>
      </c>
      <c r="AF17" s="75"/>
      <c r="AG17" s="76">
        <f>IF($AC17-$AE17&gt;0,1,0)</f>
        <v>0</v>
      </c>
      <c r="AH17" s="65" t="s">
        <v>27</v>
      </c>
      <c r="AI17" s="77">
        <f>IF($AC17-$AE17&lt;0,1,0)</f>
        <v>0</v>
      </c>
      <c r="AJ17" s="78"/>
      <c r="AK17" s="78"/>
      <c r="AL17" s="78"/>
      <c r="AN17" s="7"/>
      <c r="AO17" s="18"/>
    </row>
    <row r="18" spans="1:41" ht="14.25" customHeight="1">
      <c r="A18" s="15"/>
      <c r="H18" s="80"/>
      <c r="I18" s="81"/>
      <c r="J18" s="82"/>
      <c r="K18" s="70"/>
      <c r="L18" s="80"/>
      <c r="M18" s="81"/>
      <c r="N18" s="82"/>
      <c r="O18" s="70"/>
      <c r="P18" s="80"/>
      <c r="Q18" s="81"/>
      <c r="R18" s="82"/>
      <c r="S18" s="71"/>
      <c r="T18" s="80"/>
      <c r="U18" s="81"/>
      <c r="V18" s="82"/>
      <c r="W18" s="71"/>
      <c r="X18" s="80"/>
      <c r="Y18" s="81"/>
      <c r="Z18" s="82"/>
      <c r="AA18" s="70"/>
      <c r="AB18" s="70"/>
      <c r="AC18" s="72"/>
      <c r="AD18" s="73"/>
      <c r="AE18" s="74"/>
      <c r="AF18" s="75"/>
      <c r="AG18" s="76"/>
      <c r="AH18" s="66"/>
      <c r="AI18" s="77"/>
      <c r="AJ18" s="78"/>
      <c r="AK18" s="78"/>
      <c r="AL18" s="78"/>
      <c r="AO18" s="18"/>
    </row>
    <row r="19" spans="1:41" ht="14.25" customHeight="1">
      <c r="A19" s="15" t="s">
        <v>8</v>
      </c>
      <c r="C19" s="1" t="str">
        <f>CONCATENATE(E10,"  -  ",E13)</f>
        <v>Jormanainen Jani, PT Espoo  -  </v>
      </c>
      <c r="H19" s="63"/>
      <c r="I19" s="69" t="s">
        <v>27</v>
      </c>
      <c r="J19" s="64"/>
      <c r="K19" s="70"/>
      <c r="L19" s="63"/>
      <c r="M19" s="69" t="s">
        <v>27</v>
      </c>
      <c r="N19" s="64"/>
      <c r="O19" s="70"/>
      <c r="P19" s="63"/>
      <c r="Q19" s="69" t="s">
        <v>27</v>
      </c>
      <c r="R19" s="64"/>
      <c r="S19" s="71"/>
      <c r="T19" s="63"/>
      <c r="U19" s="69" t="s">
        <v>27</v>
      </c>
      <c r="V19" s="64"/>
      <c r="W19" s="71"/>
      <c r="X19" s="63"/>
      <c r="Y19" s="69" t="s">
        <v>27</v>
      </c>
      <c r="Z19" s="64"/>
      <c r="AA19" s="70"/>
      <c r="AB19" s="70"/>
      <c r="AC19" s="72">
        <f>IF($H19-$J19&gt;0,1,0)+IF($L19-$N19&gt;0,1,0)+IF($P19-$R19&gt;0,1,0)+IF($T19-$V19&gt;0,1,0)+IF($X19-$Z19&gt;0,1,0)</f>
        <v>0</v>
      </c>
      <c r="AD19" s="73" t="s">
        <v>27</v>
      </c>
      <c r="AE19" s="74">
        <f>IF($H19-$J19&lt;0,1,0)+IF($L19-$N19&lt;0,1,0)+IF($P19-$R19&lt;0,1,0)+IF($T19-$V19&lt;0,1,0)+IF($X19-$Z19&lt;0,1,0)</f>
        <v>0</v>
      </c>
      <c r="AF19" s="75"/>
      <c r="AG19" s="76">
        <f>IF($AC19-$AE19&gt;0,1,0)</f>
        <v>0</v>
      </c>
      <c r="AH19" s="65" t="s">
        <v>27</v>
      </c>
      <c r="AI19" s="77">
        <f>IF($AC19-$AE19&lt;0,1,0)</f>
        <v>0</v>
      </c>
      <c r="AJ19" s="78"/>
      <c r="AK19" s="78"/>
      <c r="AL19" s="78"/>
      <c r="AN19" s="7"/>
      <c r="AO19" s="18"/>
    </row>
    <row r="20" spans="1:41" ht="14.25" customHeight="1">
      <c r="A20" s="15" t="s">
        <v>17</v>
      </c>
      <c r="C20" s="1" t="str">
        <f>CONCATENATE(E11,"  -  ",E12)</f>
        <v>Rantatulkkila Emil, MBF  -  Sidoroff Tommi, OPT-86</v>
      </c>
      <c r="H20" s="63"/>
      <c r="I20" s="69" t="s">
        <v>27</v>
      </c>
      <c r="J20" s="64"/>
      <c r="K20" s="70"/>
      <c r="L20" s="63"/>
      <c r="M20" s="69" t="s">
        <v>27</v>
      </c>
      <c r="N20" s="64"/>
      <c r="O20" s="70"/>
      <c r="P20" s="63"/>
      <c r="Q20" s="69" t="s">
        <v>27</v>
      </c>
      <c r="R20" s="64"/>
      <c r="S20" s="71"/>
      <c r="T20" s="63"/>
      <c r="U20" s="69" t="s">
        <v>27</v>
      </c>
      <c r="V20" s="64"/>
      <c r="W20" s="71"/>
      <c r="X20" s="63"/>
      <c r="Y20" s="69" t="s">
        <v>27</v>
      </c>
      <c r="Z20" s="64"/>
      <c r="AA20" s="70"/>
      <c r="AB20" s="70"/>
      <c r="AC20" s="72">
        <f>IF($H20-$J20&gt;0,1,0)+IF($L20-$N20&gt;0,1,0)+IF($P20-$R20&gt;0,1,0)+IF($T20-$V20&gt;0,1,0)+IF($X20-$Z20&gt;0,1,0)</f>
        <v>0</v>
      </c>
      <c r="AD20" s="73" t="s">
        <v>27</v>
      </c>
      <c r="AE20" s="74">
        <f>IF($H20-$J20&lt;0,1,0)+IF($L20-$N20&lt;0,1,0)+IF($P20-$R20&lt;0,1,0)+IF($T20-$V20&lt;0,1,0)+IF($X20-$Z20&lt;0,1,0)</f>
        <v>0</v>
      </c>
      <c r="AF20" s="75"/>
      <c r="AG20" s="76">
        <f>IF($AC20-$AE20&gt;0,1,0)</f>
        <v>0</v>
      </c>
      <c r="AH20" s="65" t="s">
        <v>27</v>
      </c>
      <c r="AI20" s="77">
        <f>IF($AC20-$AE20&lt;0,1,0)</f>
        <v>0</v>
      </c>
      <c r="AJ20" s="78"/>
      <c r="AK20" s="78"/>
      <c r="AL20" s="78"/>
      <c r="AN20" s="7"/>
      <c r="AO20" s="18"/>
    </row>
    <row r="21" spans="1:41" ht="14.25" customHeight="1">
      <c r="A21" s="15"/>
      <c r="H21" s="80"/>
      <c r="I21" s="81"/>
      <c r="J21" s="82"/>
      <c r="K21" s="70"/>
      <c r="L21" s="80"/>
      <c r="M21" s="81"/>
      <c r="N21" s="82"/>
      <c r="O21" s="70"/>
      <c r="P21" s="80"/>
      <c r="Q21" s="81"/>
      <c r="R21" s="82"/>
      <c r="S21" s="71"/>
      <c r="T21" s="80"/>
      <c r="U21" s="81"/>
      <c r="V21" s="82"/>
      <c r="W21" s="71"/>
      <c r="X21" s="80"/>
      <c r="Y21" s="81"/>
      <c r="Z21" s="82"/>
      <c r="AA21" s="70"/>
      <c r="AB21" s="70"/>
      <c r="AC21" s="72"/>
      <c r="AD21" s="73"/>
      <c r="AE21" s="74"/>
      <c r="AF21" s="75"/>
      <c r="AG21" s="76"/>
      <c r="AH21" s="66"/>
      <c r="AI21" s="77"/>
      <c r="AJ21" s="78"/>
      <c r="AK21" s="78"/>
      <c r="AL21" s="78"/>
      <c r="AO21" s="18"/>
    </row>
    <row r="22" spans="1:41" ht="14.25" customHeight="1">
      <c r="A22" s="15" t="s">
        <v>20</v>
      </c>
      <c r="C22" s="1" t="str">
        <f>CONCATENATE(E10,"  -  ",E11)</f>
        <v>Jormanainen Jani, PT Espoo  -  Rantatulkkila Emil, MBF</v>
      </c>
      <c r="H22" s="63"/>
      <c r="I22" s="69" t="s">
        <v>27</v>
      </c>
      <c r="J22" s="64"/>
      <c r="K22" s="70"/>
      <c r="L22" s="63"/>
      <c r="M22" s="69" t="s">
        <v>27</v>
      </c>
      <c r="N22" s="64"/>
      <c r="O22" s="70"/>
      <c r="P22" s="63"/>
      <c r="Q22" s="69" t="s">
        <v>27</v>
      </c>
      <c r="R22" s="64"/>
      <c r="S22" s="71"/>
      <c r="T22" s="63"/>
      <c r="U22" s="69" t="s">
        <v>27</v>
      </c>
      <c r="V22" s="64"/>
      <c r="W22" s="71"/>
      <c r="X22" s="63"/>
      <c r="Y22" s="69" t="s">
        <v>27</v>
      </c>
      <c r="Z22" s="64"/>
      <c r="AA22" s="70"/>
      <c r="AB22" s="70"/>
      <c r="AC22" s="72">
        <f>IF($H22-$J22&gt;0,1,0)+IF($L22-$N22&gt;0,1,0)+IF($P22-$R22&gt;0,1,0)+IF($T22-$V22&gt;0,1,0)+IF($X22-$Z22&gt;0,1,0)</f>
        <v>0</v>
      </c>
      <c r="AD22" s="73" t="s">
        <v>27</v>
      </c>
      <c r="AE22" s="74">
        <f>IF($H22-$J22&lt;0,1,0)+IF($L22-$N22&lt;0,1,0)+IF($P22-$R22&lt;0,1,0)+IF($T22-$V22&lt;0,1,0)+IF($X22-$Z22&lt;0,1,0)</f>
        <v>0</v>
      </c>
      <c r="AF22" s="75"/>
      <c r="AG22" s="76">
        <f>IF($AC22-$AE22&gt;0,1,0)</f>
        <v>0</v>
      </c>
      <c r="AH22" s="65" t="s">
        <v>27</v>
      </c>
      <c r="AI22" s="77">
        <f>IF($AC22-$AE22&lt;0,1,0)</f>
        <v>0</v>
      </c>
      <c r="AJ22" s="78"/>
      <c r="AK22" s="78"/>
      <c r="AL22" s="78"/>
      <c r="AN22" s="7"/>
      <c r="AO22" s="18"/>
    </row>
    <row r="23" spans="1:41" ht="14.25" customHeight="1">
      <c r="A23" s="15" t="s">
        <v>21</v>
      </c>
      <c r="C23" s="1" t="str">
        <f>CONCATENATE(E12,"  -  ",E13)</f>
        <v>Sidoroff Tommi, OPT-86  -  </v>
      </c>
      <c r="H23" s="63"/>
      <c r="I23" s="69" t="s">
        <v>27</v>
      </c>
      <c r="J23" s="64"/>
      <c r="K23" s="70"/>
      <c r="L23" s="63"/>
      <c r="M23" s="69" t="s">
        <v>27</v>
      </c>
      <c r="N23" s="64"/>
      <c r="O23" s="70"/>
      <c r="P23" s="63"/>
      <c r="Q23" s="69" t="s">
        <v>27</v>
      </c>
      <c r="R23" s="64"/>
      <c r="S23" s="71"/>
      <c r="T23" s="63"/>
      <c r="U23" s="69" t="s">
        <v>27</v>
      </c>
      <c r="V23" s="64"/>
      <c r="W23" s="71"/>
      <c r="X23" s="63"/>
      <c r="Y23" s="69" t="s">
        <v>27</v>
      </c>
      <c r="Z23" s="64"/>
      <c r="AA23" s="70"/>
      <c r="AB23" s="70"/>
      <c r="AC23" s="83">
        <f>IF($H23-$J23&gt;0,1,0)+IF($L23-$N23&gt;0,1,0)+IF($P23-$R23&gt;0,1,0)+IF($T23-$V23&gt;0,1,0)+IF($X23-$Z23&gt;0,1,0)</f>
        <v>0</v>
      </c>
      <c r="AD23" s="84" t="s">
        <v>27</v>
      </c>
      <c r="AE23" s="85">
        <f>IF($H23-$J23&lt;0,1,0)+IF($L23-$N23&lt;0,1,0)+IF($P23-$R23&lt;0,1,0)+IF($T23-$V23&lt;0,1,0)+IF($X23-$Z23&lt;0,1,0)</f>
        <v>0</v>
      </c>
      <c r="AF23" s="75"/>
      <c r="AG23" s="86">
        <f>IF($AC23-$AE23&gt;0,1,0)</f>
        <v>0</v>
      </c>
      <c r="AH23" s="67" t="s">
        <v>27</v>
      </c>
      <c r="AI23" s="87">
        <f>IF($AC23-$AE23&lt;0,1,0)</f>
        <v>0</v>
      </c>
      <c r="AJ23" s="78"/>
      <c r="AK23" s="78"/>
      <c r="AL23" s="78"/>
      <c r="AN23" s="7"/>
      <c r="AO23" s="18"/>
    </row>
    <row r="24" spans="1:38" ht="14.25" customHeight="1">
      <c r="A24" s="15"/>
      <c r="H24" s="88"/>
      <c r="I24" s="88"/>
      <c r="J24" s="88"/>
      <c r="K24" s="88"/>
      <c r="L24" s="88"/>
      <c r="M24" s="88"/>
      <c r="N24" s="88"/>
      <c r="O24" s="88"/>
      <c r="P24" s="88"/>
      <c r="Q24" s="89"/>
      <c r="R24" s="90"/>
      <c r="S24" s="90"/>
      <c r="T24" s="90"/>
      <c r="U24" s="90"/>
      <c r="V24" s="78"/>
      <c r="W24" s="78"/>
      <c r="X24" s="78"/>
      <c r="Y24" s="78"/>
      <c r="Z24" s="78"/>
      <c r="AA24" s="78"/>
      <c r="AB24" s="78"/>
      <c r="AC24" s="78"/>
      <c r="AD24" s="88"/>
      <c r="AE24" s="88"/>
      <c r="AF24" s="88"/>
      <c r="AG24" s="88"/>
      <c r="AH24" s="78"/>
      <c r="AI24" s="78"/>
      <c r="AJ24" s="78"/>
      <c r="AK24" s="78"/>
      <c r="AL24" s="78"/>
    </row>
    <row r="25" spans="8:38" ht="14.25" customHeight="1"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</row>
    <row r="26" spans="8:38" ht="14.25" customHeight="1"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90"/>
      <c r="W26" s="90"/>
      <c r="X26" s="90"/>
      <c r="Y26" s="90"/>
      <c r="Z26" s="90"/>
      <c r="AA26" s="90"/>
      <c r="AB26" s="90"/>
      <c r="AC26" s="90"/>
      <c r="AD26" s="90"/>
      <c r="AE26" s="78"/>
      <c r="AF26" s="78"/>
      <c r="AG26" s="78"/>
      <c r="AH26" s="78"/>
      <c r="AI26" s="78"/>
      <c r="AJ26" s="78"/>
      <c r="AK26" s="78"/>
      <c r="AL26" s="78"/>
    </row>
    <row r="27" spans="3:5" ht="14.25" customHeight="1">
      <c r="C27" s="93" t="s">
        <v>134</v>
      </c>
      <c r="D27" s="30"/>
      <c r="E27" s="30"/>
    </row>
    <row r="28" spans="3:36" ht="14.25" customHeight="1">
      <c r="C28" s="12"/>
      <c r="D28" s="13"/>
      <c r="E28" s="14"/>
      <c r="F28" s="160">
        <v>1</v>
      </c>
      <c r="G28" s="161"/>
      <c r="H28" s="161"/>
      <c r="I28" s="161"/>
      <c r="J28" s="162"/>
      <c r="K28" s="160">
        <v>2</v>
      </c>
      <c r="L28" s="163"/>
      <c r="M28" s="163"/>
      <c r="N28" s="163"/>
      <c r="O28" s="164"/>
      <c r="P28" s="160">
        <v>3</v>
      </c>
      <c r="Q28" s="163"/>
      <c r="R28" s="163"/>
      <c r="S28" s="163"/>
      <c r="T28" s="164"/>
      <c r="U28" s="160">
        <v>4</v>
      </c>
      <c r="V28" s="163"/>
      <c r="W28" s="163"/>
      <c r="X28" s="163"/>
      <c r="Y28" s="164"/>
      <c r="Z28" s="160" t="s">
        <v>0</v>
      </c>
      <c r="AA28" s="161"/>
      <c r="AB28" s="161"/>
      <c r="AC28" s="161"/>
      <c r="AD28" s="162"/>
      <c r="AE28" s="160" t="s">
        <v>1</v>
      </c>
      <c r="AF28" s="161"/>
      <c r="AG28" s="161"/>
      <c r="AH28" s="161"/>
      <c r="AI28" s="162"/>
      <c r="AJ28" s="28" t="s">
        <v>2</v>
      </c>
    </row>
    <row r="29" spans="2:36" ht="14.25" customHeight="1">
      <c r="B29" s="141">
        <v>28</v>
      </c>
      <c r="C29" s="29">
        <v>1</v>
      </c>
      <c r="D29" s="35">
        <v>2226</v>
      </c>
      <c r="E29" s="14" t="str">
        <f>IF(B29=0,"",INDEX(Nimet!$A$2:$D$251,B29,4))</f>
        <v>Jokinen Antti, PT 75</v>
      </c>
      <c r="F29" s="154"/>
      <c r="G29" s="155"/>
      <c r="H29" s="155"/>
      <c r="I29" s="155"/>
      <c r="J29" s="156"/>
      <c r="K29" s="157" t="str">
        <f>CONCATENATE(AC41,"-",AE41)</f>
        <v>0-3</v>
      </c>
      <c r="L29" s="158"/>
      <c r="M29" s="158"/>
      <c r="N29" s="158"/>
      <c r="O29" s="159"/>
      <c r="P29" s="157" t="str">
        <f>CONCATENATE(AC35,"-",AE35)</f>
        <v>3-0</v>
      </c>
      <c r="Q29" s="158"/>
      <c r="R29" s="158"/>
      <c r="S29" s="158"/>
      <c r="T29" s="159"/>
      <c r="U29" s="157" t="str">
        <f>CONCATENATE(AC38,"-",AE38)</f>
        <v>0-0</v>
      </c>
      <c r="V29" s="158"/>
      <c r="W29" s="158"/>
      <c r="X29" s="158"/>
      <c r="Y29" s="159"/>
      <c r="Z29" s="160" t="str">
        <f>CONCATENATE(AG35+AG38+AG41,"-",AI35+AI38+AI41)</f>
        <v>1-1</v>
      </c>
      <c r="AA29" s="163"/>
      <c r="AB29" s="163"/>
      <c r="AC29" s="163"/>
      <c r="AD29" s="164"/>
      <c r="AE29" s="160" t="str">
        <f>CONCATENATE(AC35+AC38+AC41,"-",AE35+AE38+AE41)</f>
        <v>3-3</v>
      </c>
      <c r="AF29" s="163"/>
      <c r="AG29" s="163"/>
      <c r="AH29" s="163"/>
      <c r="AI29" s="164"/>
      <c r="AJ29" s="68" t="s">
        <v>31</v>
      </c>
    </row>
    <row r="30" spans="2:36" ht="14.25" customHeight="1">
      <c r="B30" s="141">
        <v>48</v>
      </c>
      <c r="C30" s="29">
        <v>2</v>
      </c>
      <c r="D30" s="35">
        <v>2191</v>
      </c>
      <c r="E30" s="14" t="str">
        <f>IF(B30=0,"",INDEX(Nimet!$A$2:$D$251,B30,4))</f>
        <v>Kantola Roni, TuKa</v>
      </c>
      <c r="F30" s="157" t="str">
        <f>CONCATENATE(AE41,"-",AC41)</f>
        <v>3-0</v>
      </c>
      <c r="G30" s="158"/>
      <c r="H30" s="158"/>
      <c r="I30" s="158"/>
      <c r="J30" s="159"/>
      <c r="K30" s="154"/>
      <c r="L30" s="155"/>
      <c r="M30" s="155"/>
      <c r="N30" s="155"/>
      <c r="O30" s="156"/>
      <c r="P30" s="157" t="str">
        <f>CONCATENATE(AC39,"-",AE39)</f>
        <v>3-0</v>
      </c>
      <c r="Q30" s="158"/>
      <c r="R30" s="158"/>
      <c r="S30" s="158"/>
      <c r="T30" s="159"/>
      <c r="U30" s="157" t="str">
        <f>CONCATENATE(AC36,"-",AE36)</f>
        <v>0-0</v>
      </c>
      <c r="V30" s="158"/>
      <c r="W30" s="158"/>
      <c r="X30" s="158"/>
      <c r="Y30" s="159"/>
      <c r="Z30" s="160" t="str">
        <f>CONCATENATE(AG36+AG39+AI41,"-",AI36+AI39+AG41)</f>
        <v>2-0</v>
      </c>
      <c r="AA30" s="163"/>
      <c r="AB30" s="163"/>
      <c r="AC30" s="163"/>
      <c r="AD30" s="164"/>
      <c r="AE30" s="160" t="str">
        <f>CONCATENATE(AC36+AC39+AE41,"-",AE36+AE39+AC41)</f>
        <v>6-0</v>
      </c>
      <c r="AF30" s="163"/>
      <c r="AG30" s="163"/>
      <c r="AH30" s="163"/>
      <c r="AI30" s="164"/>
      <c r="AJ30" s="68" t="s">
        <v>30</v>
      </c>
    </row>
    <row r="31" spans="2:36" ht="14.25" customHeight="1">
      <c r="B31" s="141">
        <v>14</v>
      </c>
      <c r="C31" s="29">
        <v>3</v>
      </c>
      <c r="D31" s="35">
        <v>1762</v>
      </c>
      <c r="E31" s="14" t="str">
        <f>IF(B31=0,"",INDEX(Nimet!$A$2:$D$251,B31,4))</f>
        <v>Eriksson Peter, MBF</v>
      </c>
      <c r="F31" s="157" t="str">
        <f>CONCATENATE(AE35,"-",AC35)</f>
        <v>0-3</v>
      </c>
      <c r="G31" s="158"/>
      <c r="H31" s="158"/>
      <c r="I31" s="158"/>
      <c r="J31" s="159"/>
      <c r="K31" s="157" t="str">
        <f>CONCATENATE(AE39,"-",AC39)</f>
        <v>0-3</v>
      </c>
      <c r="L31" s="158"/>
      <c r="M31" s="158"/>
      <c r="N31" s="158"/>
      <c r="O31" s="159"/>
      <c r="P31" s="154"/>
      <c r="Q31" s="155"/>
      <c r="R31" s="155"/>
      <c r="S31" s="155"/>
      <c r="T31" s="156"/>
      <c r="U31" s="157" t="str">
        <f>CONCATENATE(AC42,"-",AE42)</f>
        <v>0-0</v>
      </c>
      <c r="V31" s="158"/>
      <c r="W31" s="158"/>
      <c r="X31" s="158"/>
      <c r="Y31" s="159"/>
      <c r="Z31" s="160" t="str">
        <f>CONCATENATE(AI35+AI39+AG42,"-",AG35+AG39+AI42)</f>
        <v>0-2</v>
      </c>
      <c r="AA31" s="163"/>
      <c r="AB31" s="163"/>
      <c r="AC31" s="163"/>
      <c r="AD31" s="164"/>
      <c r="AE31" s="160" t="str">
        <f>CONCATENATE(AE35+AE39+AC42,"-",AC35+AC39+AE42)</f>
        <v>0-6</v>
      </c>
      <c r="AF31" s="163"/>
      <c r="AG31" s="163"/>
      <c r="AH31" s="163"/>
      <c r="AI31" s="164"/>
      <c r="AJ31" s="68" t="s">
        <v>32</v>
      </c>
    </row>
    <row r="32" spans="2:36" ht="14.25" customHeight="1">
      <c r="B32" s="141"/>
      <c r="C32" s="29">
        <v>4</v>
      </c>
      <c r="D32" s="35"/>
      <c r="E32" s="14">
        <f>IF(B32=0,"",INDEX(Nimet!$A$2:$D$251,B32,4))</f>
      </c>
      <c r="F32" s="157" t="str">
        <f>CONCATENATE(AE38,"-",AC38)</f>
        <v>0-0</v>
      </c>
      <c r="G32" s="158"/>
      <c r="H32" s="158"/>
      <c r="I32" s="158"/>
      <c r="J32" s="159"/>
      <c r="K32" s="157" t="str">
        <f>CONCATENATE(AE36,"-",AC36)</f>
        <v>0-0</v>
      </c>
      <c r="L32" s="158"/>
      <c r="M32" s="158"/>
      <c r="N32" s="158"/>
      <c r="O32" s="159"/>
      <c r="P32" s="157" t="str">
        <f>CONCATENATE(AE42,"-",AC42)</f>
        <v>0-0</v>
      </c>
      <c r="Q32" s="158"/>
      <c r="R32" s="158"/>
      <c r="S32" s="158"/>
      <c r="T32" s="159"/>
      <c r="U32" s="154"/>
      <c r="V32" s="155"/>
      <c r="W32" s="155"/>
      <c r="X32" s="155"/>
      <c r="Y32" s="156"/>
      <c r="Z32" s="160" t="str">
        <f>CONCATENATE(AI36+AI38+AI42,"-",AG36+AG38+AG42)</f>
        <v>0-0</v>
      </c>
      <c r="AA32" s="163"/>
      <c r="AB32" s="163"/>
      <c r="AC32" s="163"/>
      <c r="AD32" s="164"/>
      <c r="AE32" s="160" t="str">
        <f>CONCATENATE(AE36+AE38+AE42,"-",AC36+AC38+AC42)</f>
        <v>0-0</v>
      </c>
      <c r="AF32" s="163"/>
      <c r="AG32" s="163"/>
      <c r="AH32" s="163"/>
      <c r="AI32" s="164"/>
      <c r="AJ32" s="68"/>
    </row>
    <row r="33" spans="2:39" ht="14.25" customHeight="1">
      <c r="B33" s="16"/>
      <c r="C33" s="3"/>
      <c r="D33" s="3"/>
      <c r="E33" s="3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17"/>
      <c r="AK33" s="6"/>
      <c r="AL33" s="6"/>
      <c r="AM33" s="6"/>
    </row>
    <row r="34" spans="3:38" ht="14.25" customHeight="1">
      <c r="C34" s="19" t="s">
        <v>28</v>
      </c>
      <c r="H34" s="58"/>
      <c r="I34" s="59">
        <v>1</v>
      </c>
      <c r="J34" s="60"/>
      <c r="K34" s="50"/>
      <c r="L34" s="53"/>
      <c r="M34" s="52">
        <v>2</v>
      </c>
      <c r="N34" s="54"/>
      <c r="O34" s="50"/>
      <c r="P34" s="53"/>
      <c r="Q34" s="52">
        <v>3</v>
      </c>
      <c r="R34" s="55"/>
      <c r="T34" s="56"/>
      <c r="U34" s="57">
        <v>4</v>
      </c>
      <c r="V34" s="55"/>
      <c r="X34" s="56"/>
      <c r="Y34" s="57">
        <v>5</v>
      </c>
      <c r="Z34" s="55"/>
      <c r="AA34" s="3"/>
      <c r="AB34" s="3"/>
      <c r="AC34" s="56"/>
      <c r="AD34" s="51" t="s">
        <v>34</v>
      </c>
      <c r="AE34" s="55"/>
      <c r="AF34" s="50"/>
      <c r="AG34" s="53"/>
      <c r="AH34" s="61" t="s">
        <v>35</v>
      </c>
      <c r="AI34" s="62"/>
      <c r="AL34" s="11"/>
    </row>
    <row r="35" spans="1:41" ht="14.25" customHeight="1">
      <c r="A35" s="15" t="s">
        <v>12</v>
      </c>
      <c r="C35" s="1" t="str">
        <f>CONCATENATE(E29,"  -  ",E31)</f>
        <v>Jokinen Antti, PT 75  -  Eriksson Peter, MBF</v>
      </c>
      <c r="H35" s="63">
        <v>11</v>
      </c>
      <c r="I35" s="69" t="s">
        <v>27</v>
      </c>
      <c r="J35" s="64">
        <v>7</v>
      </c>
      <c r="K35" s="70"/>
      <c r="L35" s="63">
        <v>11</v>
      </c>
      <c r="M35" s="69" t="s">
        <v>27</v>
      </c>
      <c r="N35" s="64">
        <v>3</v>
      </c>
      <c r="O35" s="70"/>
      <c r="P35" s="63">
        <v>11</v>
      </c>
      <c r="Q35" s="69" t="s">
        <v>27</v>
      </c>
      <c r="R35" s="64">
        <v>2</v>
      </c>
      <c r="S35" s="71"/>
      <c r="T35" s="63"/>
      <c r="U35" s="69" t="s">
        <v>27</v>
      </c>
      <c r="V35" s="64"/>
      <c r="W35" s="71"/>
      <c r="X35" s="63"/>
      <c r="Y35" s="69" t="s">
        <v>27</v>
      </c>
      <c r="Z35" s="64"/>
      <c r="AA35" s="70"/>
      <c r="AB35" s="70"/>
      <c r="AC35" s="72">
        <f>IF($H35-$J35&gt;0,1,0)+IF($L35-$N35&gt;0,1,0)+IF($P35-$R35&gt;0,1,0)+IF($T35-$V35&gt;0,1,0)+IF($X35-$Z35&gt;0,1,0)</f>
        <v>3</v>
      </c>
      <c r="AD35" s="73" t="s">
        <v>27</v>
      </c>
      <c r="AE35" s="74">
        <f>IF($H35-$J35&lt;0,1,0)+IF($L35-$N35&lt;0,1,0)+IF($P35-$R35&lt;0,1,0)+IF($T35-$V35&lt;0,1,0)+IF($X35-$Z35&lt;0,1,0)</f>
        <v>0</v>
      </c>
      <c r="AF35" s="75"/>
      <c r="AG35" s="76">
        <f>IF($AC35-$AE35&gt;0,1,0)</f>
        <v>1</v>
      </c>
      <c r="AH35" s="65" t="s">
        <v>27</v>
      </c>
      <c r="AI35" s="77">
        <f>IF($AC35-$AE35&lt;0,1,0)</f>
        <v>0</v>
      </c>
      <c r="AJ35" s="78"/>
      <c r="AK35" s="78"/>
      <c r="AL35" s="78"/>
      <c r="AN35" s="7"/>
      <c r="AO35" s="18"/>
    </row>
    <row r="36" spans="1:41" ht="14.25" customHeight="1">
      <c r="A36" s="15" t="s">
        <v>5</v>
      </c>
      <c r="C36" s="1" t="str">
        <f>CONCATENATE(E30,"  -  ",E32)</f>
        <v>Kantola Roni, TuKa  -  </v>
      </c>
      <c r="H36" s="91"/>
      <c r="I36" s="79" t="s">
        <v>27</v>
      </c>
      <c r="J36" s="92"/>
      <c r="K36" s="70"/>
      <c r="L36" s="63"/>
      <c r="M36" s="69" t="s">
        <v>27</v>
      </c>
      <c r="N36" s="64"/>
      <c r="O36" s="70"/>
      <c r="P36" s="63"/>
      <c r="Q36" s="69" t="s">
        <v>27</v>
      </c>
      <c r="R36" s="64"/>
      <c r="S36" s="71"/>
      <c r="T36" s="63"/>
      <c r="U36" s="69" t="s">
        <v>27</v>
      </c>
      <c r="V36" s="64"/>
      <c r="W36" s="71"/>
      <c r="X36" s="63"/>
      <c r="Y36" s="69" t="s">
        <v>27</v>
      </c>
      <c r="Z36" s="64"/>
      <c r="AA36" s="70"/>
      <c r="AB36" s="70"/>
      <c r="AC36" s="72">
        <f>IF($H36-$J36&gt;0,1,0)+IF($L36-$N36&gt;0,1,0)+IF($P36-$R36&gt;0,1,0)+IF($T36-$V36&gt;0,1,0)+IF($X36-$Z36&gt;0,1,0)</f>
        <v>0</v>
      </c>
      <c r="AD36" s="73" t="s">
        <v>27</v>
      </c>
      <c r="AE36" s="74">
        <f>IF($H36-$J36&lt;0,1,0)+IF($L36-$N36&lt;0,1,0)+IF($P36-$R36&lt;0,1,0)+IF($T36-$V36&lt;0,1,0)+IF($X36-$Z36&lt;0,1,0)</f>
        <v>0</v>
      </c>
      <c r="AF36" s="75"/>
      <c r="AG36" s="76">
        <f>IF($AC36-$AE36&gt;0,1,0)</f>
        <v>0</v>
      </c>
      <c r="AH36" s="65" t="s">
        <v>27</v>
      </c>
      <c r="AI36" s="77">
        <f>IF($AC36-$AE36&lt;0,1,0)</f>
        <v>0</v>
      </c>
      <c r="AJ36" s="78"/>
      <c r="AK36" s="78"/>
      <c r="AL36" s="78"/>
      <c r="AN36" s="7"/>
      <c r="AO36" s="18"/>
    </row>
    <row r="37" spans="1:41" ht="14.25" customHeight="1">
      <c r="A37" s="15"/>
      <c r="H37" s="80"/>
      <c r="I37" s="81"/>
      <c r="J37" s="82"/>
      <c r="K37" s="70"/>
      <c r="L37" s="80"/>
      <c r="M37" s="81"/>
      <c r="N37" s="82"/>
      <c r="O37" s="70"/>
      <c r="P37" s="80"/>
      <c r="Q37" s="81"/>
      <c r="R37" s="82"/>
      <c r="S37" s="71"/>
      <c r="T37" s="80"/>
      <c r="U37" s="81"/>
      <c r="V37" s="82"/>
      <c r="W37" s="71"/>
      <c r="X37" s="80"/>
      <c r="Y37" s="81"/>
      <c r="Z37" s="82"/>
      <c r="AA37" s="70"/>
      <c r="AB37" s="70"/>
      <c r="AC37" s="72"/>
      <c r="AD37" s="73"/>
      <c r="AE37" s="74"/>
      <c r="AF37" s="75"/>
      <c r="AG37" s="76"/>
      <c r="AH37" s="66"/>
      <c r="AI37" s="77"/>
      <c r="AJ37" s="78"/>
      <c r="AK37" s="78"/>
      <c r="AL37" s="78"/>
      <c r="AO37" s="18"/>
    </row>
    <row r="38" spans="1:41" ht="14.25" customHeight="1">
      <c r="A38" s="15" t="s">
        <v>8</v>
      </c>
      <c r="C38" s="1" t="str">
        <f>CONCATENATE(E29,"  -  ",E32)</f>
        <v>Jokinen Antti, PT 75  -  </v>
      </c>
      <c r="H38" s="63"/>
      <c r="I38" s="69" t="s">
        <v>27</v>
      </c>
      <c r="J38" s="64"/>
      <c r="K38" s="70"/>
      <c r="L38" s="63"/>
      <c r="M38" s="69" t="s">
        <v>27</v>
      </c>
      <c r="N38" s="64"/>
      <c r="O38" s="70"/>
      <c r="P38" s="63"/>
      <c r="Q38" s="69" t="s">
        <v>27</v>
      </c>
      <c r="R38" s="64"/>
      <c r="S38" s="71"/>
      <c r="T38" s="63"/>
      <c r="U38" s="69" t="s">
        <v>27</v>
      </c>
      <c r="V38" s="64"/>
      <c r="W38" s="71"/>
      <c r="X38" s="63"/>
      <c r="Y38" s="69" t="s">
        <v>27</v>
      </c>
      <c r="Z38" s="64"/>
      <c r="AA38" s="70"/>
      <c r="AB38" s="70"/>
      <c r="AC38" s="72">
        <f>IF($H38-$J38&gt;0,1,0)+IF($L38-$N38&gt;0,1,0)+IF($P38-$R38&gt;0,1,0)+IF($T38-$V38&gt;0,1,0)+IF($X38-$Z38&gt;0,1,0)</f>
        <v>0</v>
      </c>
      <c r="AD38" s="73" t="s">
        <v>27</v>
      </c>
      <c r="AE38" s="74">
        <f>IF($H38-$J38&lt;0,1,0)+IF($L38-$N38&lt;0,1,0)+IF($P38-$R38&lt;0,1,0)+IF($T38-$V38&lt;0,1,0)+IF($X38-$Z38&lt;0,1,0)</f>
        <v>0</v>
      </c>
      <c r="AF38" s="75"/>
      <c r="AG38" s="76">
        <f>IF($AC38-$AE38&gt;0,1,0)</f>
        <v>0</v>
      </c>
      <c r="AH38" s="65" t="s">
        <v>27</v>
      </c>
      <c r="AI38" s="77">
        <f>IF($AC38-$AE38&lt;0,1,0)</f>
        <v>0</v>
      </c>
      <c r="AJ38" s="78"/>
      <c r="AK38" s="78"/>
      <c r="AL38" s="78"/>
      <c r="AN38" s="7"/>
      <c r="AO38" s="18"/>
    </row>
    <row r="39" spans="1:41" ht="14.25" customHeight="1">
      <c r="A39" s="15" t="s">
        <v>17</v>
      </c>
      <c r="C39" s="1" t="str">
        <f>CONCATENATE(E30,"  -  ",E31)</f>
        <v>Kantola Roni, TuKa  -  Eriksson Peter, MBF</v>
      </c>
      <c r="H39" s="63">
        <v>11</v>
      </c>
      <c r="I39" s="69" t="s">
        <v>27</v>
      </c>
      <c r="J39" s="64">
        <v>8</v>
      </c>
      <c r="K39" s="70"/>
      <c r="L39" s="63">
        <v>11</v>
      </c>
      <c r="M39" s="69" t="s">
        <v>27</v>
      </c>
      <c r="N39" s="64">
        <v>8</v>
      </c>
      <c r="O39" s="70"/>
      <c r="P39" s="63">
        <v>11</v>
      </c>
      <c r="Q39" s="69" t="s">
        <v>27</v>
      </c>
      <c r="R39" s="64">
        <v>7</v>
      </c>
      <c r="S39" s="71"/>
      <c r="T39" s="63"/>
      <c r="U39" s="69" t="s">
        <v>27</v>
      </c>
      <c r="V39" s="64"/>
      <c r="W39" s="71"/>
      <c r="X39" s="63"/>
      <c r="Y39" s="69" t="s">
        <v>27</v>
      </c>
      <c r="Z39" s="64"/>
      <c r="AA39" s="70"/>
      <c r="AB39" s="70"/>
      <c r="AC39" s="72">
        <f>IF($H39-$J39&gt;0,1,0)+IF($L39-$N39&gt;0,1,0)+IF($P39-$R39&gt;0,1,0)+IF($T39-$V39&gt;0,1,0)+IF($X39-$Z39&gt;0,1,0)</f>
        <v>3</v>
      </c>
      <c r="AD39" s="73" t="s">
        <v>27</v>
      </c>
      <c r="AE39" s="74">
        <f>IF($H39-$J39&lt;0,1,0)+IF($L39-$N39&lt;0,1,0)+IF($P39-$R39&lt;0,1,0)+IF($T39-$V39&lt;0,1,0)+IF($X39-$Z39&lt;0,1,0)</f>
        <v>0</v>
      </c>
      <c r="AF39" s="75"/>
      <c r="AG39" s="76">
        <f>IF($AC39-$AE39&gt;0,1,0)</f>
        <v>1</v>
      </c>
      <c r="AH39" s="65" t="s">
        <v>27</v>
      </c>
      <c r="AI39" s="77">
        <f>IF($AC39-$AE39&lt;0,1,0)</f>
        <v>0</v>
      </c>
      <c r="AJ39" s="78"/>
      <c r="AK39" s="78"/>
      <c r="AL39" s="78"/>
      <c r="AN39" s="7"/>
      <c r="AO39" s="18"/>
    </row>
    <row r="40" spans="1:41" ht="14.25" customHeight="1">
      <c r="A40" s="15"/>
      <c r="H40" s="80"/>
      <c r="I40" s="81"/>
      <c r="J40" s="82"/>
      <c r="K40" s="70"/>
      <c r="L40" s="80"/>
      <c r="M40" s="81"/>
      <c r="N40" s="82"/>
      <c r="O40" s="70"/>
      <c r="P40" s="80"/>
      <c r="Q40" s="81"/>
      <c r="R40" s="82"/>
      <c r="S40" s="71"/>
      <c r="T40" s="80"/>
      <c r="U40" s="81"/>
      <c r="V40" s="82"/>
      <c r="W40" s="71"/>
      <c r="X40" s="80"/>
      <c r="Y40" s="81"/>
      <c r="Z40" s="82"/>
      <c r="AA40" s="70"/>
      <c r="AB40" s="70"/>
      <c r="AC40" s="72"/>
      <c r="AD40" s="73"/>
      <c r="AE40" s="74"/>
      <c r="AF40" s="75"/>
      <c r="AG40" s="76"/>
      <c r="AH40" s="66"/>
      <c r="AI40" s="77"/>
      <c r="AJ40" s="78"/>
      <c r="AK40" s="78"/>
      <c r="AL40" s="78"/>
      <c r="AO40" s="18"/>
    </row>
    <row r="41" spans="1:41" ht="14.25" customHeight="1">
      <c r="A41" s="15" t="s">
        <v>20</v>
      </c>
      <c r="C41" s="1" t="str">
        <f>CONCATENATE(E29,"  -  ",E30)</f>
        <v>Jokinen Antti, PT 75  -  Kantola Roni, TuKa</v>
      </c>
      <c r="H41" s="63">
        <v>5</v>
      </c>
      <c r="I41" s="69" t="s">
        <v>27</v>
      </c>
      <c r="J41" s="64">
        <v>11</v>
      </c>
      <c r="K41" s="70"/>
      <c r="L41" s="63">
        <v>6</v>
      </c>
      <c r="M41" s="69" t="s">
        <v>27</v>
      </c>
      <c r="N41" s="64">
        <v>11</v>
      </c>
      <c r="O41" s="70"/>
      <c r="P41" s="63">
        <v>9</v>
      </c>
      <c r="Q41" s="69" t="s">
        <v>27</v>
      </c>
      <c r="R41" s="64">
        <v>11</v>
      </c>
      <c r="S41" s="71"/>
      <c r="T41" s="63"/>
      <c r="U41" s="69" t="s">
        <v>27</v>
      </c>
      <c r="V41" s="64"/>
      <c r="W41" s="71"/>
      <c r="X41" s="63"/>
      <c r="Y41" s="69" t="s">
        <v>27</v>
      </c>
      <c r="Z41" s="64"/>
      <c r="AA41" s="70"/>
      <c r="AB41" s="70"/>
      <c r="AC41" s="72">
        <f>IF($H41-$J41&gt;0,1,0)+IF($L41-$N41&gt;0,1,0)+IF($P41-$R41&gt;0,1,0)+IF($T41-$V41&gt;0,1,0)+IF($X41-$Z41&gt;0,1,0)</f>
        <v>0</v>
      </c>
      <c r="AD41" s="73" t="s">
        <v>27</v>
      </c>
      <c r="AE41" s="74">
        <f>IF($H41-$J41&lt;0,1,0)+IF($L41-$N41&lt;0,1,0)+IF($P41-$R41&lt;0,1,0)+IF($T41-$V41&lt;0,1,0)+IF($X41-$Z41&lt;0,1,0)</f>
        <v>3</v>
      </c>
      <c r="AF41" s="75"/>
      <c r="AG41" s="76">
        <f>IF($AC41-$AE41&gt;0,1,0)</f>
        <v>0</v>
      </c>
      <c r="AH41" s="65" t="s">
        <v>27</v>
      </c>
      <c r="AI41" s="77">
        <f>IF($AC41-$AE41&lt;0,1,0)</f>
        <v>1</v>
      </c>
      <c r="AJ41" s="78"/>
      <c r="AK41" s="78"/>
      <c r="AL41" s="78"/>
      <c r="AN41" s="7"/>
      <c r="AO41" s="18"/>
    </row>
    <row r="42" spans="1:41" ht="14.25" customHeight="1">
      <c r="A42" s="15" t="s">
        <v>21</v>
      </c>
      <c r="C42" s="1" t="str">
        <f>CONCATENATE(E31,"  -  ",E32)</f>
        <v>Eriksson Peter, MBF  -  </v>
      </c>
      <c r="H42" s="63"/>
      <c r="I42" s="69" t="s">
        <v>27</v>
      </c>
      <c r="J42" s="64"/>
      <c r="K42" s="70"/>
      <c r="L42" s="63"/>
      <c r="M42" s="69" t="s">
        <v>27</v>
      </c>
      <c r="N42" s="64"/>
      <c r="O42" s="70"/>
      <c r="P42" s="63"/>
      <c r="Q42" s="69" t="s">
        <v>27</v>
      </c>
      <c r="R42" s="64"/>
      <c r="S42" s="71"/>
      <c r="T42" s="63"/>
      <c r="U42" s="69" t="s">
        <v>27</v>
      </c>
      <c r="V42" s="64"/>
      <c r="W42" s="71"/>
      <c r="X42" s="63"/>
      <c r="Y42" s="69" t="s">
        <v>27</v>
      </c>
      <c r="Z42" s="64"/>
      <c r="AA42" s="70"/>
      <c r="AB42" s="70"/>
      <c r="AC42" s="83">
        <f>IF($H42-$J42&gt;0,1,0)+IF($L42-$N42&gt;0,1,0)+IF($P42-$R42&gt;0,1,0)+IF($T42-$V42&gt;0,1,0)+IF($X42-$Z42&gt;0,1,0)</f>
        <v>0</v>
      </c>
      <c r="AD42" s="84" t="s">
        <v>27</v>
      </c>
      <c r="AE42" s="85">
        <f>IF($H42-$J42&lt;0,1,0)+IF($L42-$N42&lt;0,1,0)+IF($P42-$R42&lt;0,1,0)+IF($T42-$V42&lt;0,1,0)+IF($X42-$Z42&lt;0,1,0)</f>
        <v>0</v>
      </c>
      <c r="AF42" s="75"/>
      <c r="AG42" s="86">
        <f>IF($AC42-$AE42&gt;0,1,0)</f>
        <v>0</v>
      </c>
      <c r="AH42" s="67" t="s">
        <v>27</v>
      </c>
      <c r="AI42" s="87">
        <f>IF($AC42-$AE42&lt;0,1,0)</f>
        <v>0</v>
      </c>
      <c r="AJ42" s="78"/>
      <c r="AK42" s="78"/>
      <c r="AL42" s="78"/>
      <c r="AN42" s="7"/>
      <c r="AO42" s="18"/>
    </row>
    <row r="43" spans="1:38" ht="14.25" customHeight="1">
      <c r="A43" s="15"/>
      <c r="H43" s="88"/>
      <c r="I43" s="88"/>
      <c r="J43" s="88"/>
      <c r="K43" s="88"/>
      <c r="L43" s="88"/>
      <c r="M43" s="88"/>
      <c r="N43" s="88"/>
      <c r="O43" s="88"/>
      <c r="P43" s="88"/>
      <c r="Q43" s="89"/>
      <c r="R43" s="90"/>
      <c r="S43" s="90"/>
      <c r="T43" s="90"/>
      <c r="U43" s="90"/>
      <c r="V43" s="78"/>
      <c r="W43" s="78"/>
      <c r="X43" s="78"/>
      <c r="Y43" s="78"/>
      <c r="Z43" s="78"/>
      <c r="AA43" s="78"/>
      <c r="AB43" s="78"/>
      <c r="AC43" s="78"/>
      <c r="AD43" s="88"/>
      <c r="AE43" s="88"/>
      <c r="AF43" s="88"/>
      <c r="AG43" s="88"/>
      <c r="AH43" s="78"/>
      <c r="AI43" s="78"/>
      <c r="AJ43" s="78"/>
      <c r="AK43" s="78"/>
      <c r="AL43" s="78"/>
    </row>
    <row r="44" spans="8:38" ht="14.25" customHeight="1"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</row>
  </sheetData>
  <sheetProtection/>
  <mergeCells count="60">
    <mergeCell ref="Z9:AD9"/>
    <mergeCell ref="AE9:AI9"/>
    <mergeCell ref="Z10:AD10"/>
    <mergeCell ref="AE10:AI10"/>
    <mergeCell ref="F9:J9"/>
    <mergeCell ref="K9:O9"/>
    <mergeCell ref="F10:J10"/>
    <mergeCell ref="K10:O10"/>
    <mergeCell ref="P10:T10"/>
    <mergeCell ref="U10:Y10"/>
    <mergeCell ref="P9:T9"/>
    <mergeCell ref="U9:Y9"/>
    <mergeCell ref="F11:J11"/>
    <mergeCell ref="K11:O11"/>
    <mergeCell ref="P11:T11"/>
    <mergeCell ref="U11:Y11"/>
    <mergeCell ref="F12:J12"/>
    <mergeCell ref="K12:O12"/>
    <mergeCell ref="P12:T12"/>
    <mergeCell ref="U12:Y12"/>
    <mergeCell ref="F13:J13"/>
    <mergeCell ref="K13:O13"/>
    <mergeCell ref="Z11:AD11"/>
    <mergeCell ref="AE11:AI11"/>
    <mergeCell ref="Z12:AD12"/>
    <mergeCell ref="AE12:AI12"/>
    <mergeCell ref="Z28:AD28"/>
    <mergeCell ref="AE28:AI28"/>
    <mergeCell ref="Z13:AD13"/>
    <mergeCell ref="AE13:AI13"/>
    <mergeCell ref="F28:J28"/>
    <mergeCell ref="K28:O28"/>
    <mergeCell ref="P28:T28"/>
    <mergeCell ref="U28:Y28"/>
    <mergeCell ref="P13:T13"/>
    <mergeCell ref="U13:Y13"/>
    <mergeCell ref="F29:J29"/>
    <mergeCell ref="K29:O29"/>
    <mergeCell ref="P29:T29"/>
    <mergeCell ref="U29:Y29"/>
    <mergeCell ref="Z31:AD31"/>
    <mergeCell ref="AE31:AI31"/>
    <mergeCell ref="F30:J30"/>
    <mergeCell ref="K30:O30"/>
    <mergeCell ref="P30:T30"/>
    <mergeCell ref="U30:Y30"/>
    <mergeCell ref="Z29:AD29"/>
    <mergeCell ref="AE29:AI29"/>
    <mergeCell ref="Z30:AD30"/>
    <mergeCell ref="AE30:AI30"/>
    <mergeCell ref="Z32:AD32"/>
    <mergeCell ref="AE32:AI32"/>
    <mergeCell ref="F31:J31"/>
    <mergeCell ref="K31:O31"/>
    <mergeCell ref="F32:J32"/>
    <mergeCell ref="K32:O32"/>
    <mergeCell ref="P32:T32"/>
    <mergeCell ref="U32:Y32"/>
    <mergeCell ref="P31:T31"/>
    <mergeCell ref="U31:Y3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4"/>
  <sheetViews>
    <sheetView showGridLines="0" zoomScale="75" zoomScaleNormal="75" zoomScalePageLayoutView="0" workbookViewId="0" topLeftCell="A4">
      <selection activeCell="AJ13" sqref="AJ13"/>
    </sheetView>
  </sheetViews>
  <sheetFormatPr defaultColWidth="9.140625" defaultRowHeight="14.25" customHeight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5.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40" width="14.421875" style="1" customWidth="1"/>
    <col min="41" max="16384" width="9.140625" style="1" customWidth="1"/>
  </cols>
  <sheetData>
    <row r="1" spans="3:35" ht="20.25">
      <c r="C1" s="8" t="s">
        <v>127</v>
      </c>
      <c r="Z1" s="19" t="s">
        <v>28</v>
      </c>
      <c r="AF1" s="19"/>
      <c r="AG1" s="19"/>
      <c r="AH1" s="19"/>
      <c r="AI1" s="19"/>
    </row>
    <row r="2" spans="3:38" ht="18">
      <c r="C2" s="10" t="s">
        <v>26</v>
      </c>
      <c r="Z2" s="1" t="s">
        <v>3</v>
      </c>
      <c r="AG2" s="27" t="s">
        <v>12</v>
      </c>
      <c r="AJ2" s="27" t="s">
        <v>5</v>
      </c>
      <c r="AL2" s="27"/>
    </row>
    <row r="3" spans="3:38" ht="15" customHeight="1">
      <c r="C3" s="9" t="s">
        <v>65</v>
      </c>
      <c r="Z3" s="1" t="s">
        <v>7</v>
      </c>
      <c r="AG3" s="27" t="s">
        <v>8</v>
      </c>
      <c r="AJ3" s="27" t="s">
        <v>17</v>
      </c>
      <c r="AL3" s="27"/>
    </row>
    <row r="4" spans="3:38" ht="15" customHeight="1">
      <c r="C4" s="143" t="s">
        <v>128</v>
      </c>
      <c r="Z4" s="1" t="s">
        <v>11</v>
      </c>
      <c r="AG4" s="27" t="s">
        <v>20</v>
      </c>
      <c r="AJ4" s="27" t="s">
        <v>21</v>
      </c>
      <c r="AL4" s="27"/>
    </row>
    <row r="5" spans="3:38" ht="15" customHeight="1">
      <c r="C5" s="9"/>
      <c r="AJ5" s="27"/>
      <c r="AK5" s="27"/>
      <c r="AL5" s="27"/>
    </row>
    <row r="6" spans="3:38" ht="15" customHeight="1">
      <c r="C6" s="9"/>
      <c r="AJ6" s="27"/>
      <c r="AK6" s="27"/>
      <c r="AL6" s="27"/>
    </row>
    <row r="7" ht="15" customHeight="1">
      <c r="C7" s="9"/>
    </row>
    <row r="8" spans="3:5" ht="14.25" customHeight="1">
      <c r="C8" s="93" t="s">
        <v>135</v>
      </c>
      <c r="D8" s="30"/>
      <c r="E8" s="30"/>
    </row>
    <row r="9" spans="3:36" ht="14.25" customHeight="1">
      <c r="C9" s="12"/>
      <c r="D9" s="13"/>
      <c r="E9" s="14"/>
      <c r="F9" s="160">
        <v>1</v>
      </c>
      <c r="G9" s="161"/>
      <c r="H9" s="161"/>
      <c r="I9" s="161"/>
      <c r="J9" s="162"/>
      <c r="K9" s="160">
        <v>2</v>
      </c>
      <c r="L9" s="163"/>
      <c r="M9" s="163"/>
      <c r="N9" s="163"/>
      <c r="O9" s="164"/>
      <c r="P9" s="160">
        <v>3</v>
      </c>
      <c r="Q9" s="163"/>
      <c r="R9" s="163"/>
      <c r="S9" s="163"/>
      <c r="T9" s="164"/>
      <c r="U9" s="160">
        <v>4</v>
      </c>
      <c r="V9" s="163"/>
      <c r="W9" s="163"/>
      <c r="X9" s="163"/>
      <c r="Y9" s="164"/>
      <c r="Z9" s="160" t="s">
        <v>0</v>
      </c>
      <c r="AA9" s="161"/>
      <c r="AB9" s="161"/>
      <c r="AC9" s="161"/>
      <c r="AD9" s="162"/>
      <c r="AE9" s="160" t="s">
        <v>1</v>
      </c>
      <c r="AF9" s="161"/>
      <c r="AG9" s="161"/>
      <c r="AH9" s="161"/>
      <c r="AI9" s="162"/>
      <c r="AJ9" s="28" t="s">
        <v>2</v>
      </c>
    </row>
    <row r="10" spans="2:36" ht="14.25" customHeight="1">
      <c r="B10" s="141">
        <v>3</v>
      </c>
      <c r="C10" s="29">
        <v>1</v>
      </c>
      <c r="D10" s="35">
        <v>2213</v>
      </c>
      <c r="E10" s="14" t="str">
        <f>IF(B10=0,"",INDEX(Nimet!$A$2:$D$251,B10,4))</f>
        <v>Autio Riku, KoKa</v>
      </c>
      <c r="F10" s="154"/>
      <c r="G10" s="155"/>
      <c r="H10" s="155"/>
      <c r="I10" s="155"/>
      <c r="J10" s="156"/>
      <c r="K10" s="157" t="str">
        <f>CONCATENATE(AC22,"-",AE22)</f>
        <v>3-0</v>
      </c>
      <c r="L10" s="158"/>
      <c r="M10" s="158"/>
      <c r="N10" s="158"/>
      <c r="O10" s="159"/>
      <c r="P10" s="157" t="str">
        <f>CONCATENATE(AC16,"-",AE16)</f>
        <v>3-1</v>
      </c>
      <c r="Q10" s="158"/>
      <c r="R10" s="158"/>
      <c r="S10" s="158"/>
      <c r="T10" s="159"/>
      <c r="U10" s="157" t="str">
        <f>CONCATENATE(AC19,"-",AE19)</f>
        <v>0-0</v>
      </c>
      <c r="V10" s="158"/>
      <c r="W10" s="158"/>
      <c r="X10" s="158"/>
      <c r="Y10" s="159"/>
      <c r="Z10" s="160" t="str">
        <f>CONCATENATE(AG16+AG19+AG22,"-",AI16+AI19+AI22)</f>
        <v>2-0</v>
      </c>
      <c r="AA10" s="163"/>
      <c r="AB10" s="163"/>
      <c r="AC10" s="163"/>
      <c r="AD10" s="164"/>
      <c r="AE10" s="160" t="str">
        <f>CONCATENATE(AC16+AC19+AC22,"-",AE16+AE19+AE22)</f>
        <v>6-1</v>
      </c>
      <c r="AF10" s="163"/>
      <c r="AG10" s="163"/>
      <c r="AH10" s="163"/>
      <c r="AI10" s="164"/>
      <c r="AJ10" s="68" t="s">
        <v>30</v>
      </c>
    </row>
    <row r="11" spans="2:36" ht="14.25" customHeight="1">
      <c r="B11" s="141">
        <v>45</v>
      </c>
      <c r="C11" s="29">
        <v>2</v>
      </c>
      <c r="D11" s="35">
        <v>2052</v>
      </c>
      <c r="E11" s="14" t="str">
        <f>IF(B11=0,"",INDEX(Nimet!$A$2:$D$251,B11,4))</f>
        <v>Mäkelä Jussi, TIP-70</v>
      </c>
      <c r="F11" s="157" t="str">
        <f>CONCATENATE(AE22,"-",AC22)</f>
        <v>0-3</v>
      </c>
      <c r="G11" s="158"/>
      <c r="H11" s="158"/>
      <c r="I11" s="158"/>
      <c r="J11" s="159"/>
      <c r="K11" s="154"/>
      <c r="L11" s="155"/>
      <c r="M11" s="155"/>
      <c r="N11" s="155"/>
      <c r="O11" s="156"/>
      <c r="P11" s="157" t="str">
        <f>CONCATENATE(AC20,"-",AE20)</f>
        <v>3-2</v>
      </c>
      <c r="Q11" s="158"/>
      <c r="R11" s="158"/>
      <c r="S11" s="158"/>
      <c r="T11" s="159"/>
      <c r="U11" s="157" t="str">
        <f>CONCATENATE(AC17,"-",AE17)</f>
        <v>0-0</v>
      </c>
      <c r="V11" s="158"/>
      <c r="W11" s="158"/>
      <c r="X11" s="158"/>
      <c r="Y11" s="159"/>
      <c r="Z11" s="160" t="str">
        <f>CONCATENATE(AG17+AG20+AI22,"-",AI17+AI20+AG22)</f>
        <v>1-1</v>
      </c>
      <c r="AA11" s="163"/>
      <c r="AB11" s="163"/>
      <c r="AC11" s="163"/>
      <c r="AD11" s="164"/>
      <c r="AE11" s="160" t="str">
        <f>CONCATENATE(AC17+AC20+AE22,"-",AE17+AE20+AC22)</f>
        <v>3-5</v>
      </c>
      <c r="AF11" s="163"/>
      <c r="AG11" s="163"/>
      <c r="AH11" s="163"/>
      <c r="AI11" s="164"/>
      <c r="AJ11" s="68" t="s">
        <v>31</v>
      </c>
    </row>
    <row r="12" spans="2:36" ht="14.25" customHeight="1">
      <c r="B12" s="141">
        <v>6</v>
      </c>
      <c r="C12" s="29">
        <v>3</v>
      </c>
      <c r="D12" s="35">
        <v>1762</v>
      </c>
      <c r="E12" s="14" t="str">
        <f>IF(B12=0,"",INDEX(Nimet!$A$2:$D$251,B12,4))</f>
        <v>Alén Tommy, KoKu</v>
      </c>
      <c r="F12" s="157" t="str">
        <f>CONCATENATE(AE16,"-",AC16)</f>
        <v>1-3</v>
      </c>
      <c r="G12" s="158"/>
      <c r="H12" s="158"/>
      <c r="I12" s="158"/>
      <c r="J12" s="159"/>
      <c r="K12" s="157" t="str">
        <f>CONCATENATE(AE20,"-",AC20)</f>
        <v>2-3</v>
      </c>
      <c r="L12" s="158"/>
      <c r="M12" s="158"/>
      <c r="N12" s="158"/>
      <c r="O12" s="159"/>
      <c r="P12" s="154"/>
      <c r="Q12" s="155"/>
      <c r="R12" s="155"/>
      <c r="S12" s="155"/>
      <c r="T12" s="156"/>
      <c r="U12" s="157" t="str">
        <f>CONCATENATE(AC23,"-",AE23)</f>
        <v>0-0</v>
      </c>
      <c r="V12" s="158"/>
      <c r="W12" s="158"/>
      <c r="X12" s="158"/>
      <c r="Y12" s="159"/>
      <c r="Z12" s="160" t="str">
        <f>CONCATENATE(AI16+AI20+AG23,"-",AG16+AG20+AI23)</f>
        <v>0-2</v>
      </c>
      <c r="AA12" s="163"/>
      <c r="AB12" s="163"/>
      <c r="AC12" s="163"/>
      <c r="AD12" s="164"/>
      <c r="AE12" s="160" t="str">
        <f>CONCATENATE(AE16+AE20+AC23,"-",AC16+AC20+AE23)</f>
        <v>3-6</v>
      </c>
      <c r="AF12" s="163"/>
      <c r="AG12" s="163"/>
      <c r="AH12" s="163"/>
      <c r="AI12" s="164"/>
      <c r="AJ12" s="68" t="s">
        <v>32</v>
      </c>
    </row>
    <row r="13" spans="2:36" ht="14.25" customHeight="1">
      <c r="B13" s="141"/>
      <c r="C13" s="29">
        <v>4</v>
      </c>
      <c r="D13" s="35"/>
      <c r="E13" s="14">
        <f>IF(B13=0,"",INDEX(Nimet!$A$2:$D$251,B13,4))</f>
      </c>
      <c r="F13" s="157" t="str">
        <f>CONCATENATE(AE19,"-",AC19)</f>
        <v>0-0</v>
      </c>
      <c r="G13" s="158"/>
      <c r="H13" s="158"/>
      <c r="I13" s="158"/>
      <c r="J13" s="159"/>
      <c r="K13" s="157" t="str">
        <f>CONCATENATE(AE17,"-",AC17)</f>
        <v>0-0</v>
      </c>
      <c r="L13" s="158"/>
      <c r="M13" s="158"/>
      <c r="N13" s="158"/>
      <c r="O13" s="159"/>
      <c r="P13" s="157" t="str">
        <f>CONCATENATE(AE23,"-",AC23)</f>
        <v>0-0</v>
      </c>
      <c r="Q13" s="158"/>
      <c r="R13" s="158"/>
      <c r="S13" s="158"/>
      <c r="T13" s="159"/>
      <c r="U13" s="154"/>
      <c r="V13" s="155"/>
      <c r="W13" s="155"/>
      <c r="X13" s="155"/>
      <c r="Y13" s="156"/>
      <c r="Z13" s="160" t="str">
        <f>CONCATENATE(AI17+AI19+AI23,"-",AG17+AG19+AG23)</f>
        <v>0-0</v>
      </c>
      <c r="AA13" s="163"/>
      <c r="AB13" s="163"/>
      <c r="AC13" s="163"/>
      <c r="AD13" s="164"/>
      <c r="AE13" s="160" t="str">
        <f>CONCATENATE(AE17+AE19+AE23,"-",AC17+AC19+AC23)</f>
        <v>0-0</v>
      </c>
      <c r="AF13" s="163"/>
      <c r="AG13" s="163"/>
      <c r="AH13" s="163"/>
      <c r="AI13" s="164"/>
      <c r="AJ13" s="68"/>
    </row>
    <row r="14" spans="2:39" ht="14.25" customHeight="1">
      <c r="B14" s="16"/>
      <c r="C14" s="3"/>
      <c r="D14" s="3"/>
      <c r="E14" s="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7"/>
      <c r="AK14" s="6"/>
      <c r="AL14" s="6"/>
      <c r="AM14" s="6"/>
    </row>
    <row r="15" spans="3:38" ht="14.25" customHeight="1">
      <c r="C15" s="19" t="s">
        <v>28</v>
      </c>
      <c r="H15" s="58"/>
      <c r="I15" s="59">
        <v>1</v>
      </c>
      <c r="J15" s="60"/>
      <c r="K15" s="50"/>
      <c r="L15" s="53"/>
      <c r="M15" s="52">
        <v>2</v>
      </c>
      <c r="N15" s="54"/>
      <c r="O15" s="50"/>
      <c r="P15" s="53"/>
      <c r="Q15" s="52">
        <v>3</v>
      </c>
      <c r="R15" s="55"/>
      <c r="T15" s="56"/>
      <c r="U15" s="57">
        <v>4</v>
      </c>
      <c r="V15" s="55"/>
      <c r="X15" s="56"/>
      <c r="Y15" s="57">
        <v>5</v>
      </c>
      <c r="Z15" s="55"/>
      <c r="AA15" s="3"/>
      <c r="AB15" s="3"/>
      <c r="AC15" s="56"/>
      <c r="AD15" s="51" t="s">
        <v>34</v>
      </c>
      <c r="AE15" s="55"/>
      <c r="AF15" s="50"/>
      <c r="AG15" s="53"/>
      <c r="AH15" s="61" t="s">
        <v>35</v>
      </c>
      <c r="AI15" s="62"/>
      <c r="AL15" s="11"/>
    </row>
    <row r="16" spans="1:41" ht="14.25" customHeight="1">
      <c r="A16" s="15" t="s">
        <v>12</v>
      </c>
      <c r="C16" s="1" t="str">
        <f>CONCATENATE(E10,"  -  ",E12)</f>
        <v>Autio Riku, KoKa  -  Alén Tommy, KoKu</v>
      </c>
      <c r="H16" s="63">
        <v>11</v>
      </c>
      <c r="I16" s="69" t="s">
        <v>27</v>
      </c>
      <c r="J16" s="64">
        <v>4</v>
      </c>
      <c r="K16" s="70"/>
      <c r="L16" s="63">
        <v>11</v>
      </c>
      <c r="M16" s="69" t="s">
        <v>27</v>
      </c>
      <c r="N16" s="64">
        <v>8</v>
      </c>
      <c r="O16" s="70"/>
      <c r="P16" s="63">
        <v>9</v>
      </c>
      <c r="Q16" s="69" t="s">
        <v>27</v>
      </c>
      <c r="R16" s="64">
        <v>11</v>
      </c>
      <c r="S16" s="71"/>
      <c r="T16" s="63">
        <v>11</v>
      </c>
      <c r="U16" s="69" t="s">
        <v>27</v>
      </c>
      <c r="V16" s="64">
        <v>9</v>
      </c>
      <c r="W16" s="71"/>
      <c r="X16" s="63"/>
      <c r="Y16" s="69" t="s">
        <v>27</v>
      </c>
      <c r="Z16" s="64"/>
      <c r="AA16" s="70"/>
      <c r="AB16" s="70"/>
      <c r="AC16" s="72">
        <f>IF($H16-$J16&gt;0,1,0)+IF($L16-$N16&gt;0,1,0)+IF($P16-$R16&gt;0,1,0)+IF($T16-$V16&gt;0,1,0)+IF($X16-$Z16&gt;0,1,0)</f>
        <v>3</v>
      </c>
      <c r="AD16" s="73" t="s">
        <v>27</v>
      </c>
      <c r="AE16" s="74">
        <f>IF($H16-$J16&lt;0,1,0)+IF($L16-$N16&lt;0,1,0)+IF($P16-$R16&lt;0,1,0)+IF($T16-$V16&lt;0,1,0)+IF($X16-$Z16&lt;0,1,0)</f>
        <v>1</v>
      </c>
      <c r="AF16" s="75"/>
      <c r="AG16" s="76">
        <f>IF($AC16-$AE16&gt;0,1,0)</f>
        <v>1</v>
      </c>
      <c r="AH16" s="65" t="s">
        <v>27</v>
      </c>
      <c r="AI16" s="77">
        <f>IF($AC16-$AE16&lt;0,1,0)</f>
        <v>0</v>
      </c>
      <c r="AJ16" s="78"/>
      <c r="AK16" s="78"/>
      <c r="AL16" s="78"/>
      <c r="AN16" s="7"/>
      <c r="AO16" s="18"/>
    </row>
    <row r="17" spans="1:41" ht="14.25" customHeight="1">
      <c r="A17" s="15" t="s">
        <v>5</v>
      </c>
      <c r="C17" s="1" t="str">
        <f>CONCATENATE(E11,"  -  ",E13)</f>
        <v>Mäkelä Jussi, TIP-70  -  </v>
      </c>
      <c r="H17" s="91"/>
      <c r="I17" s="79" t="s">
        <v>27</v>
      </c>
      <c r="J17" s="92"/>
      <c r="K17" s="70"/>
      <c r="L17" s="63"/>
      <c r="M17" s="69" t="s">
        <v>27</v>
      </c>
      <c r="N17" s="64"/>
      <c r="O17" s="70"/>
      <c r="P17" s="63"/>
      <c r="Q17" s="69" t="s">
        <v>27</v>
      </c>
      <c r="R17" s="64"/>
      <c r="S17" s="71"/>
      <c r="T17" s="63"/>
      <c r="U17" s="69" t="s">
        <v>27</v>
      </c>
      <c r="V17" s="64"/>
      <c r="W17" s="71"/>
      <c r="X17" s="63"/>
      <c r="Y17" s="69" t="s">
        <v>27</v>
      </c>
      <c r="Z17" s="64"/>
      <c r="AA17" s="70"/>
      <c r="AB17" s="70"/>
      <c r="AC17" s="72">
        <f>IF($H17-$J17&gt;0,1,0)+IF($L17-$N17&gt;0,1,0)+IF($P17-$R17&gt;0,1,0)+IF($T17-$V17&gt;0,1,0)+IF($X17-$Z17&gt;0,1,0)</f>
        <v>0</v>
      </c>
      <c r="AD17" s="73" t="s">
        <v>27</v>
      </c>
      <c r="AE17" s="74">
        <f>IF($H17-$J17&lt;0,1,0)+IF($L17-$N17&lt;0,1,0)+IF($P17-$R17&lt;0,1,0)+IF($T17-$V17&lt;0,1,0)+IF($X17-$Z17&lt;0,1,0)</f>
        <v>0</v>
      </c>
      <c r="AF17" s="75"/>
      <c r="AG17" s="76">
        <f>IF($AC17-$AE17&gt;0,1,0)</f>
        <v>0</v>
      </c>
      <c r="AH17" s="65" t="s">
        <v>27</v>
      </c>
      <c r="AI17" s="77">
        <f>IF($AC17-$AE17&lt;0,1,0)</f>
        <v>0</v>
      </c>
      <c r="AJ17" s="78"/>
      <c r="AK17" s="78"/>
      <c r="AL17" s="78"/>
      <c r="AN17" s="7"/>
      <c r="AO17" s="18"/>
    </row>
    <row r="18" spans="1:41" ht="14.25" customHeight="1">
      <c r="A18" s="15"/>
      <c r="H18" s="80"/>
      <c r="I18" s="81"/>
      <c r="J18" s="82"/>
      <c r="K18" s="70"/>
      <c r="L18" s="80"/>
      <c r="M18" s="81"/>
      <c r="N18" s="82"/>
      <c r="O18" s="70"/>
      <c r="P18" s="80"/>
      <c r="Q18" s="81"/>
      <c r="R18" s="82"/>
      <c r="S18" s="71"/>
      <c r="T18" s="80"/>
      <c r="U18" s="81"/>
      <c r="V18" s="82"/>
      <c r="W18" s="71"/>
      <c r="X18" s="80"/>
      <c r="Y18" s="81"/>
      <c r="Z18" s="82"/>
      <c r="AA18" s="70"/>
      <c r="AB18" s="70"/>
      <c r="AC18" s="72"/>
      <c r="AD18" s="73"/>
      <c r="AE18" s="74"/>
      <c r="AF18" s="75"/>
      <c r="AG18" s="76"/>
      <c r="AH18" s="66"/>
      <c r="AI18" s="77"/>
      <c r="AJ18" s="78"/>
      <c r="AK18" s="78"/>
      <c r="AL18" s="78"/>
      <c r="AO18" s="18"/>
    </row>
    <row r="19" spans="1:41" ht="14.25" customHeight="1">
      <c r="A19" s="15" t="s">
        <v>8</v>
      </c>
      <c r="C19" s="1" t="str">
        <f>CONCATENATE(E10,"  -  ",E13)</f>
        <v>Autio Riku, KoKa  -  </v>
      </c>
      <c r="H19" s="63"/>
      <c r="I19" s="69" t="s">
        <v>27</v>
      </c>
      <c r="J19" s="64"/>
      <c r="K19" s="70"/>
      <c r="L19" s="63"/>
      <c r="M19" s="69" t="s">
        <v>27</v>
      </c>
      <c r="N19" s="64"/>
      <c r="O19" s="70"/>
      <c r="P19" s="63"/>
      <c r="Q19" s="69" t="s">
        <v>27</v>
      </c>
      <c r="R19" s="64"/>
      <c r="S19" s="71"/>
      <c r="T19" s="63"/>
      <c r="U19" s="69" t="s">
        <v>27</v>
      </c>
      <c r="V19" s="64"/>
      <c r="W19" s="71"/>
      <c r="X19" s="63"/>
      <c r="Y19" s="69" t="s">
        <v>27</v>
      </c>
      <c r="Z19" s="64"/>
      <c r="AA19" s="70"/>
      <c r="AB19" s="70"/>
      <c r="AC19" s="72">
        <f>IF($H19-$J19&gt;0,1,0)+IF($L19-$N19&gt;0,1,0)+IF($P19-$R19&gt;0,1,0)+IF($T19-$V19&gt;0,1,0)+IF($X19-$Z19&gt;0,1,0)</f>
        <v>0</v>
      </c>
      <c r="AD19" s="73" t="s">
        <v>27</v>
      </c>
      <c r="AE19" s="74">
        <f>IF($H19-$J19&lt;0,1,0)+IF($L19-$N19&lt;0,1,0)+IF($P19-$R19&lt;0,1,0)+IF($T19-$V19&lt;0,1,0)+IF($X19-$Z19&lt;0,1,0)</f>
        <v>0</v>
      </c>
      <c r="AF19" s="75"/>
      <c r="AG19" s="76">
        <f>IF($AC19-$AE19&gt;0,1,0)</f>
        <v>0</v>
      </c>
      <c r="AH19" s="65" t="s">
        <v>27</v>
      </c>
      <c r="AI19" s="77">
        <f>IF($AC19-$AE19&lt;0,1,0)</f>
        <v>0</v>
      </c>
      <c r="AJ19" s="78"/>
      <c r="AK19" s="78"/>
      <c r="AL19" s="78"/>
      <c r="AN19" s="7"/>
      <c r="AO19" s="18"/>
    </row>
    <row r="20" spans="1:41" ht="14.25" customHeight="1">
      <c r="A20" s="15" t="s">
        <v>17</v>
      </c>
      <c r="C20" s="1" t="str">
        <f>CONCATENATE(E11,"  -  ",E12)</f>
        <v>Mäkelä Jussi, TIP-70  -  Alén Tommy, KoKu</v>
      </c>
      <c r="H20" s="63">
        <v>6</v>
      </c>
      <c r="I20" s="69" t="s">
        <v>27</v>
      </c>
      <c r="J20" s="64">
        <v>11</v>
      </c>
      <c r="K20" s="70"/>
      <c r="L20" s="63">
        <v>4</v>
      </c>
      <c r="M20" s="69" t="s">
        <v>27</v>
      </c>
      <c r="N20" s="64">
        <v>11</v>
      </c>
      <c r="O20" s="70"/>
      <c r="P20" s="63">
        <v>11</v>
      </c>
      <c r="Q20" s="69" t="s">
        <v>27</v>
      </c>
      <c r="R20" s="64">
        <v>8</v>
      </c>
      <c r="S20" s="71"/>
      <c r="T20" s="63">
        <v>11</v>
      </c>
      <c r="U20" s="69" t="s">
        <v>27</v>
      </c>
      <c r="V20" s="64">
        <v>7</v>
      </c>
      <c r="W20" s="71"/>
      <c r="X20" s="63">
        <v>11</v>
      </c>
      <c r="Y20" s="69" t="s">
        <v>27</v>
      </c>
      <c r="Z20" s="64">
        <v>4</v>
      </c>
      <c r="AA20" s="70"/>
      <c r="AB20" s="70"/>
      <c r="AC20" s="72">
        <f>IF($H20-$J20&gt;0,1,0)+IF($L20-$N20&gt;0,1,0)+IF($P20-$R20&gt;0,1,0)+IF($T20-$V20&gt;0,1,0)+IF($X20-$Z20&gt;0,1,0)</f>
        <v>3</v>
      </c>
      <c r="AD20" s="73" t="s">
        <v>27</v>
      </c>
      <c r="AE20" s="74">
        <f>IF($H20-$J20&lt;0,1,0)+IF($L20-$N20&lt;0,1,0)+IF($P20-$R20&lt;0,1,0)+IF($T20-$V20&lt;0,1,0)+IF($X20-$Z20&lt;0,1,0)</f>
        <v>2</v>
      </c>
      <c r="AF20" s="75"/>
      <c r="AG20" s="76">
        <f>IF($AC20-$AE20&gt;0,1,0)</f>
        <v>1</v>
      </c>
      <c r="AH20" s="65" t="s">
        <v>27</v>
      </c>
      <c r="AI20" s="77">
        <f>IF($AC20-$AE20&lt;0,1,0)</f>
        <v>0</v>
      </c>
      <c r="AJ20" s="78"/>
      <c r="AK20" s="78"/>
      <c r="AL20" s="78"/>
      <c r="AN20" s="7"/>
      <c r="AO20" s="18"/>
    </row>
    <row r="21" spans="1:41" ht="14.25" customHeight="1">
      <c r="A21" s="15"/>
      <c r="H21" s="80"/>
      <c r="I21" s="81"/>
      <c r="J21" s="82"/>
      <c r="K21" s="70"/>
      <c r="L21" s="80"/>
      <c r="M21" s="81"/>
      <c r="N21" s="82"/>
      <c r="O21" s="70"/>
      <c r="P21" s="80"/>
      <c r="Q21" s="81"/>
      <c r="R21" s="82"/>
      <c r="S21" s="71"/>
      <c r="T21" s="80"/>
      <c r="U21" s="81"/>
      <c r="V21" s="82"/>
      <c r="W21" s="71"/>
      <c r="X21" s="80"/>
      <c r="Y21" s="81"/>
      <c r="Z21" s="82"/>
      <c r="AA21" s="70"/>
      <c r="AB21" s="70"/>
      <c r="AC21" s="72"/>
      <c r="AD21" s="73"/>
      <c r="AE21" s="74"/>
      <c r="AF21" s="75"/>
      <c r="AG21" s="76"/>
      <c r="AH21" s="66"/>
      <c r="AI21" s="77"/>
      <c r="AJ21" s="78"/>
      <c r="AK21" s="78"/>
      <c r="AL21" s="78"/>
      <c r="AO21" s="18"/>
    </row>
    <row r="22" spans="1:41" ht="14.25" customHeight="1">
      <c r="A22" s="15" t="s">
        <v>20</v>
      </c>
      <c r="C22" s="1" t="str">
        <f>CONCATENATE(E10,"  -  ",E11)</f>
        <v>Autio Riku, KoKa  -  Mäkelä Jussi, TIP-70</v>
      </c>
      <c r="H22" s="63">
        <v>12</v>
      </c>
      <c r="I22" s="69" t="s">
        <v>27</v>
      </c>
      <c r="J22" s="64">
        <v>10</v>
      </c>
      <c r="K22" s="70"/>
      <c r="L22" s="63">
        <v>12</v>
      </c>
      <c r="M22" s="69" t="s">
        <v>27</v>
      </c>
      <c r="N22" s="64">
        <v>10</v>
      </c>
      <c r="O22" s="70"/>
      <c r="P22" s="63">
        <v>11</v>
      </c>
      <c r="Q22" s="69" t="s">
        <v>27</v>
      </c>
      <c r="R22" s="64">
        <v>4</v>
      </c>
      <c r="S22" s="71"/>
      <c r="T22" s="63"/>
      <c r="U22" s="69" t="s">
        <v>27</v>
      </c>
      <c r="V22" s="64"/>
      <c r="W22" s="71"/>
      <c r="X22" s="63"/>
      <c r="Y22" s="69" t="s">
        <v>27</v>
      </c>
      <c r="Z22" s="64"/>
      <c r="AA22" s="70"/>
      <c r="AB22" s="70"/>
      <c r="AC22" s="72">
        <f>IF($H22-$J22&gt;0,1,0)+IF($L22-$N22&gt;0,1,0)+IF($P22-$R22&gt;0,1,0)+IF($T22-$V22&gt;0,1,0)+IF($X22-$Z22&gt;0,1,0)</f>
        <v>3</v>
      </c>
      <c r="AD22" s="73" t="s">
        <v>27</v>
      </c>
      <c r="AE22" s="74">
        <f>IF($H22-$J22&lt;0,1,0)+IF($L22-$N22&lt;0,1,0)+IF($P22-$R22&lt;0,1,0)+IF($T22-$V22&lt;0,1,0)+IF($X22-$Z22&lt;0,1,0)</f>
        <v>0</v>
      </c>
      <c r="AF22" s="75"/>
      <c r="AG22" s="76">
        <f>IF($AC22-$AE22&gt;0,1,0)</f>
        <v>1</v>
      </c>
      <c r="AH22" s="65" t="s">
        <v>27</v>
      </c>
      <c r="AI22" s="77">
        <f>IF($AC22-$AE22&lt;0,1,0)</f>
        <v>0</v>
      </c>
      <c r="AJ22" s="78"/>
      <c r="AK22" s="78"/>
      <c r="AL22" s="78"/>
      <c r="AN22" s="7"/>
      <c r="AO22" s="18"/>
    </row>
    <row r="23" spans="1:41" ht="14.25" customHeight="1">
      <c r="A23" s="15" t="s">
        <v>21</v>
      </c>
      <c r="C23" s="1" t="str">
        <f>CONCATENATE(E12,"  -  ",E13)</f>
        <v>Alén Tommy, KoKu  -  </v>
      </c>
      <c r="H23" s="63"/>
      <c r="I23" s="69" t="s">
        <v>27</v>
      </c>
      <c r="J23" s="64"/>
      <c r="K23" s="70"/>
      <c r="L23" s="63"/>
      <c r="M23" s="69" t="s">
        <v>27</v>
      </c>
      <c r="N23" s="64"/>
      <c r="O23" s="70"/>
      <c r="P23" s="63"/>
      <c r="Q23" s="69" t="s">
        <v>27</v>
      </c>
      <c r="R23" s="64"/>
      <c r="S23" s="71"/>
      <c r="T23" s="63"/>
      <c r="U23" s="69" t="s">
        <v>27</v>
      </c>
      <c r="V23" s="64"/>
      <c r="W23" s="71"/>
      <c r="X23" s="63"/>
      <c r="Y23" s="69" t="s">
        <v>27</v>
      </c>
      <c r="Z23" s="64"/>
      <c r="AA23" s="70"/>
      <c r="AB23" s="70"/>
      <c r="AC23" s="83">
        <f>IF($H23-$J23&gt;0,1,0)+IF($L23-$N23&gt;0,1,0)+IF($P23-$R23&gt;0,1,0)+IF($T23-$V23&gt;0,1,0)+IF($X23-$Z23&gt;0,1,0)</f>
        <v>0</v>
      </c>
      <c r="AD23" s="84" t="s">
        <v>27</v>
      </c>
      <c r="AE23" s="85">
        <f>IF($H23-$J23&lt;0,1,0)+IF($L23-$N23&lt;0,1,0)+IF($P23-$R23&lt;0,1,0)+IF($T23-$V23&lt;0,1,0)+IF($X23-$Z23&lt;0,1,0)</f>
        <v>0</v>
      </c>
      <c r="AF23" s="75"/>
      <c r="AG23" s="86">
        <f>IF($AC23-$AE23&gt;0,1,0)</f>
        <v>0</v>
      </c>
      <c r="AH23" s="67" t="s">
        <v>27</v>
      </c>
      <c r="AI23" s="87">
        <f>IF($AC23-$AE23&lt;0,1,0)</f>
        <v>0</v>
      </c>
      <c r="AJ23" s="78"/>
      <c r="AK23" s="78"/>
      <c r="AL23" s="78"/>
      <c r="AN23" s="7"/>
      <c r="AO23" s="18"/>
    </row>
    <row r="24" spans="1:38" ht="14.25" customHeight="1">
      <c r="A24" s="15"/>
      <c r="H24" s="88"/>
      <c r="I24" s="88"/>
      <c r="J24" s="88"/>
      <c r="K24" s="88"/>
      <c r="L24" s="88"/>
      <c r="M24" s="88"/>
      <c r="N24" s="88"/>
      <c r="O24" s="88"/>
      <c r="P24" s="88"/>
      <c r="Q24" s="89"/>
      <c r="R24" s="90"/>
      <c r="S24" s="90"/>
      <c r="T24" s="90"/>
      <c r="U24" s="90"/>
      <c r="V24" s="78"/>
      <c r="W24" s="78"/>
      <c r="X24" s="78"/>
      <c r="Y24" s="78"/>
      <c r="Z24" s="78"/>
      <c r="AA24" s="78"/>
      <c r="AB24" s="78"/>
      <c r="AC24" s="78"/>
      <c r="AD24" s="88"/>
      <c r="AE24" s="88"/>
      <c r="AF24" s="88"/>
      <c r="AG24" s="88"/>
      <c r="AH24" s="78"/>
      <c r="AI24" s="78"/>
      <c r="AJ24" s="78"/>
      <c r="AK24" s="78"/>
      <c r="AL24" s="78"/>
    </row>
    <row r="25" spans="8:38" ht="14.25" customHeight="1"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</row>
    <row r="26" spans="8:38" ht="14.25" customHeight="1"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90"/>
      <c r="W26" s="90"/>
      <c r="X26" s="90"/>
      <c r="Y26" s="90"/>
      <c r="Z26" s="90"/>
      <c r="AA26" s="90"/>
      <c r="AB26" s="90"/>
      <c r="AC26" s="90"/>
      <c r="AD26" s="90"/>
      <c r="AE26" s="78"/>
      <c r="AF26" s="78"/>
      <c r="AG26" s="78"/>
      <c r="AH26" s="78"/>
      <c r="AI26" s="78"/>
      <c r="AJ26" s="78"/>
      <c r="AK26" s="78"/>
      <c r="AL26" s="78"/>
    </row>
    <row r="27" spans="3:5" ht="14.25" customHeight="1">
      <c r="C27" s="93" t="s">
        <v>136</v>
      </c>
      <c r="D27" s="30"/>
      <c r="E27" s="30"/>
    </row>
    <row r="28" spans="3:36" ht="14.25" customHeight="1">
      <c r="C28" s="12"/>
      <c r="D28" s="13"/>
      <c r="E28" s="14"/>
      <c r="F28" s="160">
        <v>1</v>
      </c>
      <c r="G28" s="161"/>
      <c r="H28" s="161"/>
      <c r="I28" s="161"/>
      <c r="J28" s="162"/>
      <c r="K28" s="160">
        <v>2</v>
      </c>
      <c r="L28" s="163"/>
      <c r="M28" s="163"/>
      <c r="N28" s="163"/>
      <c r="O28" s="164"/>
      <c r="P28" s="160">
        <v>3</v>
      </c>
      <c r="Q28" s="163"/>
      <c r="R28" s="163"/>
      <c r="S28" s="163"/>
      <c r="T28" s="164"/>
      <c r="U28" s="160">
        <v>4</v>
      </c>
      <c r="V28" s="163"/>
      <c r="W28" s="163"/>
      <c r="X28" s="163"/>
      <c r="Y28" s="164"/>
      <c r="Z28" s="160" t="s">
        <v>0</v>
      </c>
      <c r="AA28" s="161"/>
      <c r="AB28" s="161"/>
      <c r="AC28" s="161"/>
      <c r="AD28" s="162"/>
      <c r="AE28" s="160" t="s">
        <v>1</v>
      </c>
      <c r="AF28" s="161"/>
      <c r="AG28" s="161"/>
      <c r="AH28" s="161"/>
      <c r="AI28" s="162"/>
      <c r="AJ28" s="28" t="s">
        <v>2</v>
      </c>
    </row>
    <row r="29" spans="2:36" ht="14.25" customHeight="1">
      <c r="B29" s="141">
        <v>22</v>
      </c>
      <c r="C29" s="29">
        <v>1</v>
      </c>
      <c r="D29" s="35">
        <v>2239</v>
      </c>
      <c r="E29" s="14" t="str">
        <f>IF(B29=0,"",INDEX(Nimet!$A$2:$D$251,B29,4))</f>
        <v>Perkkiö Tuomas, OPT-86</v>
      </c>
      <c r="F29" s="154"/>
      <c r="G29" s="155"/>
      <c r="H29" s="155"/>
      <c r="I29" s="155"/>
      <c r="J29" s="156"/>
      <c r="K29" s="157" t="str">
        <f>CONCATENATE(AC41,"-",AE41)</f>
        <v>3-0</v>
      </c>
      <c r="L29" s="158"/>
      <c r="M29" s="158"/>
      <c r="N29" s="158"/>
      <c r="O29" s="159"/>
      <c r="P29" s="157" t="str">
        <f>CONCATENATE(AC35,"-",AE35)</f>
        <v>3-0</v>
      </c>
      <c r="Q29" s="158"/>
      <c r="R29" s="158"/>
      <c r="S29" s="158"/>
      <c r="T29" s="159"/>
      <c r="U29" s="157" t="str">
        <f>CONCATENATE(AC38,"-",AE38)</f>
        <v>0-0</v>
      </c>
      <c r="V29" s="158"/>
      <c r="W29" s="158"/>
      <c r="X29" s="158"/>
      <c r="Y29" s="159"/>
      <c r="Z29" s="160" t="str">
        <f>CONCATENATE(AG35+AG38+AG41,"-",AI35+AI38+AI41)</f>
        <v>2-0</v>
      </c>
      <c r="AA29" s="163"/>
      <c r="AB29" s="163"/>
      <c r="AC29" s="163"/>
      <c r="AD29" s="164"/>
      <c r="AE29" s="160" t="str">
        <f>CONCATENATE(AC35+AC38+AC41,"-",AE35+AE38+AE41)</f>
        <v>6-0</v>
      </c>
      <c r="AF29" s="163"/>
      <c r="AG29" s="163"/>
      <c r="AH29" s="163"/>
      <c r="AI29" s="164"/>
      <c r="AJ29" s="68" t="s">
        <v>30</v>
      </c>
    </row>
    <row r="30" spans="2:36" ht="14.25" customHeight="1">
      <c r="B30" s="141">
        <v>57</v>
      </c>
      <c r="C30" s="29">
        <v>2</v>
      </c>
      <c r="D30" s="35">
        <v>2066</v>
      </c>
      <c r="E30" s="14" t="str">
        <f>IF(B30=0,"",INDEX(Nimet!$A$2:$D$251,B30,4))</f>
        <v>Kyläkallio Aarne, Wega</v>
      </c>
      <c r="F30" s="157" t="str">
        <f>CONCATENATE(AE41,"-",AC41)</f>
        <v>0-3</v>
      </c>
      <c r="G30" s="158"/>
      <c r="H30" s="158"/>
      <c r="I30" s="158"/>
      <c r="J30" s="159"/>
      <c r="K30" s="154"/>
      <c r="L30" s="155"/>
      <c r="M30" s="155"/>
      <c r="N30" s="155"/>
      <c r="O30" s="156"/>
      <c r="P30" s="157" t="str">
        <f>CONCATENATE(AC39,"-",AE39)</f>
        <v>0-3</v>
      </c>
      <c r="Q30" s="158"/>
      <c r="R30" s="158"/>
      <c r="S30" s="158"/>
      <c r="T30" s="159"/>
      <c r="U30" s="157" t="str">
        <f>CONCATENATE(AC36,"-",AE36)</f>
        <v>0-0</v>
      </c>
      <c r="V30" s="158"/>
      <c r="W30" s="158"/>
      <c r="X30" s="158"/>
      <c r="Y30" s="159"/>
      <c r="Z30" s="160" t="str">
        <f>CONCATENATE(AG36+AG39+AI41,"-",AI36+AI39+AG41)</f>
        <v>0-2</v>
      </c>
      <c r="AA30" s="163"/>
      <c r="AB30" s="163"/>
      <c r="AC30" s="163"/>
      <c r="AD30" s="164"/>
      <c r="AE30" s="160" t="str">
        <f>CONCATENATE(AC36+AC39+AE41,"-",AE36+AE39+AC41)</f>
        <v>0-6</v>
      </c>
      <c r="AF30" s="163"/>
      <c r="AG30" s="163"/>
      <c r="AH30" s="163"/>
      <c r="AI30" s="164"/>
      <c r="AJ30" s="68" t="s">
        <v>32</v>
      </c>
    </row>
    <row r="31" spans="2:36" ht="14.25" customHeight="1">
      <c r="B31" s="141">
        <v>54</v>
      </c>
      <c r="C31" s="29">
        <v>3</v>
      </c>
      <c r="D31" s="35">
        <v>1960</v>
      </c>
      <c r="E31" s="14" t="str">
        <f>IF(B31=0,"",INDEX(Nimet!$A$2:$D$251,B31,4))</f>
        <v>Pihajoki Niko, TuPy</v>
      </c>
      <c r="F31" s="157" t="str">
        <f>CONCATENATE(AE35,"-",AC35)</f>
        <v>0-3</v>
      </c>
      <c r="G31" s="158"/>
      <c r="H31" s="158"/>
      <c r="I31" s="158"/>
      <c r="J31" s="159"/>
      <c r="K31" s="157" t="str">
        <f>CONCATENATE(AE39,"-",AC39)</f>
        <v>3-0</v>
      </c>
      <c r="L31" s="158"/>
      <c r="M31" s="158"/>
      <c r="N31" s="158"/>
      <c r="O31" s="159"/>
      <c r="P31" s="154"/>
      <c r="Q31" s="155"/>
      <c r="R31" s="155"/>
      <c r="S31" s="155"/>
      <c r="T31" s="156"/>
      <c r="U31" s="157" t="str">
        <f>CONCATENATE(AC42,"-",AE42)</f>
        <v>0-0</v>
      </c>
      <c r="V31" s="158"/>
      <c r="W31" s="158"/>
      <c r="X31" s="158"/>
      <c r="Y31" s="159"/>
      <c r="Z31" s="160" t="str">
        <f>CONCATENATE(AI35+AI39+AG42,"-",AG35+AG39+AI42)</f>
        <v>1-1</v>
      </c>
      <c r="AA31" s="163"/>
      <c r="AB31" s="163"/>
      <c r="AC31" s="163"/>
      <c r="AD31" s="164"/>
      <c r="AE31" s="160" t="str">
        <f>CONCATENATE(AE35+AE39+AC42,"-",AC35+AC39+AE42)</f>
        <v>3-3</v>
      </c>
      <c r="AF31" s="163"/>
      <c r="AG31" s="163"/>
      <c r="AH31" s="163"/>
      <c r="AI31" s="164"/>
      <c r="AJ31" s="68" t="s">
        <v>31</v>
      </c>
    </row>
    <row r="32" spans="2:36" ht="14.25" customHeight="1">
      <c r="B32" s="141"/>
      <c r="C32" s="29">
        <v>4</v>
      </c>
      <c r="D32" s="35"/>
      <c r="E32" s="14">
        <f>IF(B32=0,"",INDEX(Nimet!$A$2:$D$251,B32,4))</f>
      </c>
      <c r="F32" s="157" t="str">
        <f>CONCATENATE(AE38,"-",AC38)</f>
        <v>0-0</v>
      </c>
      <c r="G32" s="158"/>
      <c r="H32" s="158"/>
      <c r="I32" s="158"/>
      <c r="J32" s="159"/>
      <c r="K32" s="157" t="str">
        <f>CONCATENATE(AE36,"-",AC36)</f>
        <v>0-0</v>
      </c>
      <c r="L32" s="158"/>
      <c r="M32" s="158"/>
      <c r="N32" s="158"/>
      <c r="O32" s="159"/>
      <c r="P32" s="157" t="str">
        <f>CONCATENATE(AE42,"-",AC42)</f>
        <v>0-0</v>
      </c>
      <c r="Q32" s="158"/>
      <c r="R32" s="158"/>
      <c r="S32" s="158"/>
      <c r="T32" s="159"/>
      <c r="U32" s="154"/>
      <c r="V32" s="155"/>
      <c r="W32" s="155"/>
      <c r="X32" s="155"/>
      <c r="Y32" s="156"/>
      <c r="Z32" s="160" t="str">
        <f>CONCATENATE(AI36+AI38+AI42,"-",AG36+AG38+AG42)</f>
        <v>0-0</v>
      </c>
      <c r="AA32" s="163"/>
      <c r="AB32" s="163"/>
      <c r="AC32" s="163"/>
      <c r="AD32" s="164"/>
      <c r="AE32" s="160" t="str">
        <f>CONCATENATE(AE36+AE38+AE42,"-",AC36+AC38+AC42)</f>
        <v>0-0</v>
      </c>
      <c r="AF32" s="163"/>
      <c r="AG32" s="163"/>
      <c r="AH32" s="163"/>
      <c r="AI32" s="164"/>
      <c r="AJ32" s="68"/>
    </row>
    <row r="33" spans="2:39" ht="14.25" customHeight="1">
      <c r="B33" s="16"/>
      <c r="C33" s="3"/>
      <c r="D33" s="3"/>
      <c r="E33" s="3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17"/>
      <c r="AK33" s="6"/>
      <c r="AL33" s="6"/>
      <c r="AM33" s="6"/>
    </row>
    <row r="34" spans="3:38" ht="14.25" customHeight="1">
      <c r="C34" s="19" t="s">
        <v>28</v>
      </c>
      <c r="H34" s="58"/>
      <c r="I34" s="59">
        <v>1</v>
      </c>
      <c r="J34" s="60"/>
      <c r="K34" s="50"/>
      <c r="L34" s="53"/>
      <c r="M34" s="52">
        <v>2</v>
      </c>
      <c r="N34" s="54"/>
      <c r="O34" s="50"/>
      <c r="P34" s="53"/>
      <c r="Q34" s="52">
        <v>3</v>
      </c>
      <c r="R34" s="55"/>
      <c r="T34" s="56"/>
      <c r="U34" s="57">
        <v>4</v>
      </c>
      <c r="V34" s="55"/>
      <c r="X34" s="56"/>
      <c r="Y34" s="57">
        <v>5</v>
      </c>
      <c r="Z34" s="55"/>
      <c r="AA34" s="3"/>
      <c r="AB34" s="3"/>
      <c r="AC34" s="56"/>
      <c r="AD34" s="51" t="s">
        <v>34</v>
      </c>
      <c r="AE34" s="55"/>
      <c r="AF34" s="50"/>
      <c r="AG34" s="53"/>
      <c r="AH34" s="61" t="s">
        <v>35</v>
      </c>
      <c r="AI34" s="62"/>
      <c r="AL34" s="11"/>
    </row>
    <row r="35" spans="1:41" ht="14.25" customHeight="1">
      <c r="A35" s="15" t="s">
        <v>12</v>
      </c>
      <c r="C35" s="1" t="str">
        <f>CONCATENATE(E29,"  -  ",E31)</f>
        <v>Perkkiö Tuomas, OPT-86  -  Pihajoki Niko, TuPy</v>
      </c>
      <c r="H35" s="63">
        <v>11</v>
      </c>
      <c r="I35" s="69" t="s">
        <v>27</v>
      </c>
      <c r="J35" s="64">
        <v>4</v>
      </c>
      <c r="K35" s="70"/>
      <c r="L35" s="63">
        <v>11</v>
      </c>
      <c r="M35" s="69" t="s">
        <v>27</v>
      </c>
      <c r="N35" s="64">
        <v>2</v>
      </c>
      <c r="O35" s="70"/>
      <c r="P35" s="63">
        <v>11</v>
      </c>
      <c r="Q35" s="69" t="s">
        <v>27</v>
      </c>
      <c r="R35" s="64">
        <v>8</v>
      </c>
      <c r="S35" s="71"/>
      <c r="T35" s="63"/>
      <c r="U35" s="69" t="s">
        <v>27</v>
      </c>
      <c r="V35" s="64"/>
      <c r="W35" s="71"/>
      <c r="X35" s="63"/>
      <c r="Y35" s="69" t="s">
        <v>27</v>
      </c>
      <c r="Z35" s="64"/>
      <c r="AA35" s="70"/>
      <c r="AB35" s="70"/>
      <c r="AC35" s="72">
        <f>IF($H35-$J35&gt;0,1,0)+IF($L35-$N35&gt;0,1,0)+IF($P35-$R35&gt;0,1,0)+IF($T35-$V35&gt;0,1,0)+IF($X35-$Z35&gt;0,1,0)</f>
        <v>3</v>
      </c>
      <c r="AD35" s="73" t="s">
        <v>27</v>
      </c>
      <c r="AE35" s="74">
        <f>IF($H35-$J35&lt;0,1,0)+IF($L35-$N35&lt;0,1,0)+IF($P35-$R35&lt;0,1,0)+IF($T35-$V35&lt;0,1,0)+IF($X35-$Z35&lt;0,1,0)</f>
        <v>0</v>
      </c>
      <c r="AF35" s="75"/>
      <c r="AG35" s="76">
        <f>IF($AC35-$AE35&gt;0,1,0)</f>
        <v>1</v>
      </c>
      <c r="AH35" s="65" t="s">
        <v>27</v>
      </c>
      <c r="AI35" s="77">
        <f>IF($AC35-$AE35&lt;0,1,0)</f>
        <v>0</v>
      </c>
      <c r="AJ35" s="78"/>
      <c r="AK35" s="78"/>
      <c r="AL35" s="78"/>
      <c r="AN35" s="7"/>
      <c r="AO35" s="18"/>
    </row>
    <row r="36" spans="1:41" ht="14.25" customHeight="1">
      <c r="A36" s="15" t="s">
        <v>5</v>
      </c>
      <c r="C36" s="1" t="str">
        <f>CONCATENATE(E30,"  -  ",E32)</f>
        <v>Kyläkallio Aarne, Wega  -  </v>
      </c>
      <c r="H36" s="91"/>
      <c r="I36" s="79" t="s">
        <v>27</v>
      </c>
      <c r="J36" s="92"/>
      <c r="K36" s="70"/>
      <c r="L36" s="63"/>
      <c r="M36" s="69" t="s">
        <v>27</v>
      </c>
      <c r="N36" s="64"/>
      <c r="O36" s="70"/>
      <c r="P36" s="63"/>
      <c r="Q36" s="69" t="s">
        <v>27</v>
      </c>
      <c r="R36" s="64"/>
      <c r="S36" s="71"/>
      <c r="T36" s="63"/>
      <c r="U36" s="69" t="s">
        <v>27</v>
      </c>
      <c r="V36" s="64"/>
      <c r="W36" s="71"/>
      <c r="X36" s="63"/>
      <c r="Y36" s="69" t="s">
        <v>27</v>
      </c>
      <c r="Z36" s="64"/>
      <c r="AA36" s="70"/>
      <c r="AB36" s="70"/>
      <c r="AC36" s="72">
        <f>IF($H36-$J36&gt;0,1,0)+IF($L36-$N36&gt;0,1,0)+IF($P36-$R36&gt;0,1,0)+IF($T36-$V36&gt;0,1,0)+IF($X36-$Z36&gt;0,1,0)</f>
        <v>0</v>
      </c>
      <c r="AD36" s="73" t="s">
        <v>27</v>
      </c>
      <c r="AE36" s="74">
        <f>IF($H36-$J36&lt;0,1,0)+IF($L36-$N36&lt;0,1,0)+IF($P36-$R36&lt;0,1,0)+IF($T36-$V36&lt;0,1,0)+IF($X36-$Z36&lt;0,1,0)</f>
        <v>0</v>
      </c>
      <c r="AF36" s="75"/>
      <c r="AG36" s="76">
        <f>IF($AC36-$AE36&gt;0,1,0)</f>
        <v>0</v>
      </c>
      <c r="AH36" s="65" t="s">
        <v>27</v>
      </c>
      <c r="AI36" s="77">
        <f>IF($AC36-$AE36&lt;0,1,0)</f>
        <v>0</v>
      </c>
      <c r="AJ36" s="78"/>
      <c r="AK36" s="78"/>
      <c r="AL36" s="78"/>
      <c r="AN36" s="7"/>
      <c r="AO36" s="18"/>
    </row>
    <row r="37" spans="1:41" ht="14.25" customHeight="1">
      <c r="A37" s="15"/>
      <c r="H37" s="80"/>
      <c r="I37" s="81"/>
      <c r="J37" s="82"/>
      <c r="K37" s="70"/>
      <c r="L37" s="80"/>
      <c r="M37" s="81"/>
      <c r="N37" s="82"/>
      <c r="O37" s="70"/>
      <c r="P37" s="80"/>
      <c r="Q37" s="81"/>
      <c r="R37" s="82"/>
      <c r="S37" s="71"/>
      <c r="T37" s="80"/>
      <c r="U37" s="81"/>
      <c r="V37" s="82"/>
      <c r="W37" s="71"/>
      <c r="X37" s="80"/>
      <c r="Y37" s="81"/>
      <c r="Z37" s="82"/>
      <c r="AA37" s="70"/>
      <c r="AB37" s="70"/>
      <c r="AC37" s="72"/>
      <c r="AD37" s="73"/>
      <c r="AE37" s="74"/>
      <c r="AF37" s="75"/>
      <c r="AG37" s="76"/>
      <c r="AH37" s="66"/>
      <c r="AI37" s="77"/>
      <c r="AJ37" s="78"/>
      <c r="AK37" s="78"/>
      <c r="AL37" s="78"/>
      <c r="AO37" s="18"/>
    </row>
    <row r="38" spans="1:41" ht="14.25" customHeight="1">
      <c r="A38" s="15" t="s">
        <v>8</v>
      </c>
      <c r="C38" s="1" t="str">
        <f>CONCATENATE(E29,"  -  ",E32)</f>
        <v>Perkkiö Tuomas, OPT-86  -  </v>
      </c>
      <c r="H38" s="63"/>
      <c r="I38" s="69" t="s">
        <v>27</v>
      </c>
      <c r="J38" s="64"/>
      <c r="K38" s="70"/>
      <c r="L38" s="63"/>
      <c r="M38" s="69" t="s">
        <v>27</v>
      </c>
      <c r="N38" s="64"/>
      <c r="O38" s="70"/>
      <c r="P38" s="63"/>
      <c r="Q38" s="69" t="s">
        <v>27</v>
      </c>
      <c r="R38" s="64"/>
      <c r="S38" s="71"/>
      <c r="T38" s="63"/>
      <c r="U38" s="69" t="s">
        <v>27</v>
      </c>
      <c r="V38" s="64"/>
      <c r="W38" s="71"/>
      <c r="X38" s="63"/>
      <c r="Y38" s="69" t="s">
        <v>27</v>
      </c>
      <c r="Z38" s="64"/>
      <c r="AA38" s="70"/>
      <c r="AB38" s="70"/>
      <c r="AC38" s="72">
        <f>IF($H38-$J38&gt;0,1,0)+IF($L38-$N38&gt;0,1,0)+IF($P38-$R38&gt;0,1,0)+IF($T38-$V38&gt;0,1,0)+IF($X38-$Z38&gt;0,1,0)</f>
        <v>0</v>
      </c>
      <c r="AD38" s="73" t="s">
        <v>27</v>
      </c>
      <c r="AE38" s="74">
        <f>IF($H38-$J38&lt;0,1,0)+IF($L38-$N38&lt;0,1,0)+IF($P38-$R38&lt;0,1,0)+IF($T38-$V38&lt;0,1,0)+IF($X38-$Z38&lt;0,1,0)</f>
        <v>0</v>
      </c>
      <c r="AF38" s="75"/>
      <c r="AG38" s="76">
        <f>IF($AC38-$AE38&gt;0,1,0)</f>
        <v>0</v>
      </c>
      <c r="AH38" s="65" t="s">
        <v>27</v>
      </c>
      <c r="AI38" s="77">
        <f>IF($AC38-$AE38&lt;0,1,0)</f>
        <v>0</v>
      </c>
      <c r="AJ38" s="78"/>
      <c r="AK38" s="78"/>
      <c r="AL38" s="78"/>
      <c r="AN38" s="7"/>
      <c r="AO38" s="18"/>
    </row>
    <row r="39" spans="1:41" ht="14.25" customHeight="1">
      <c r="A39" s="15" t="s">
        <v>17</v>
      </c>
      <c r="C39" s="1" t="str">
        <f>CONCATENATE(E30,"  -  ",E31)</f>
        <v>Kyläkallio Aarne, Wega  -  Pihajoki Niko, TuPy</v>
      </c>
      <c r="H39" s="63">
        <v>5</v>
      </c>
      <c r="I39" s="69" t="s">
        <v>27</v>
      </c>
      <c r="J39" s="64">
        <v>11</v>
      </c>
      <c r="K39" s="70"/>
      <c r="L39" s="63">
        <v>5</v>
      </c>
      <c r="M39" s="69" t="s">
        <v>27</v>
      </c>
      <c r="N39" s="64">
        <v>11</v>
      </c>
      <c r="O39" s="70"/>
      <c r="P39" s="63">
        <v>1</v>
      </c>
      <c r="Q39" s="69" t="s">
        <v>27</v>
      </c>
      <c r="R39" s="64">
        <v>11</v>
      </c>
      <c r="S39" s="71"/>
      <c r="T39" s="63"/>
      <c r="U39" s="69" t="s">
        <v>27</v>
      </c>
      <c r="V39" s="64"/>
      <c r="W39" s="71"/>
      <c r="X39" s="63"/>
      <c r="Y39" s="69" t="s">
        <v>27</v>
      </c>
      <c r="Z39" s="64"/>
      <c r="AA39" s="70"/>
      <c r="AB39" s="70"/>
      <c r="AC39" s="72">
        <f>IF($H39-$J39&gt;0,1,0)+IF($L39-$N39&gt;0,1,0)+IF($P39-$R39&gt;0,1,0)+IF($T39-$V39&gt;0,1,0)+IF($X39-$Z39&gt;0,1,0)</f>
        <v>0</v>
      </c>
      <c r="AD39" s="73" t="s">
        <v>27</v>
      </c>
      <c r="AE39" s="74">
        <f>IF($H39-$J39&lt;0,1,0)+IF($L39-$N39&lt;0,1,0)+IF($P39-$R39&lt;0,1,0)+IF($T39-$V39&lt;0,1,0)+IF($X39-$Z39&lt;0,1,0)</f>
        <v>3</v>
      </c>
      <c r="AF39" s="75"/>
      <c r="AG39" s="76">
        <f>IF($AC39-$AE39&gt;0,1,0)</f>
        <v>0</v>
      </c>
      <c r="AH39" s="65" t="s">
        <v>27</v>
      </c>
      <c r="AI39" s="77">
        <f>IF($AC39-$AE39&lt;0,1,0)</f>
        <v>1</v>
      </c>
      <c r="AJ39" s="78"/>
      <c r="AK39" s="78"/>
      <c r="AL39" s="78"/>
      <c r="AN39" s="7"/>
      <c r="AO39" s="18"/>
    </row>
    <row r="40" spans="1:41" ht="14.25" customHeight="1">
      <c r="A40" s="15"/>
      <c r="H40" s="80"/>
      <c r="I40" s="81"/>
      <c r="J40" s="82"/>
      <c r="K40" s="70"/>
      <c r="L40" s="80"/>
      <c r="M40" s="81"/>
      <c r="N40" s="82"/>
      <c r="O40" s="70"/>
      <c r="P40" s="80"/>
      <c r="Q40" s="81"/>
      <c r="R40" s="82"/>
      <c r="S40" s="71"/>
      <c r="T40" s="80"/>
      <c r="U40" s="81"/>
      <c r="V40" s="82"/>
      <c r="W40" s="71"/>
      <c r="X40" s="80"/>
      <c r="Y40" s="81"/>
      <c r="Z40" s="82"/>
      <c r="AA40" s="70"/>
      <c r="AB40" s="70"/>
      <c r="AC40" s="72"/>
      <c r="AD40" s="73"/>
      <c r="AE40" s="74"/>
      <c r="AF40" s="75"/>
      <c r="AG40" s="76"/>
      <c r="AH40" s="66"/>
      <c r="AI40" s="77"/>
      <c r="AJ40" s="78"/>
      <c r="AK40" s="78"/>
      <c r="AL40" s="78"/>
      <c r="AO40" s="18"/>
    </row>
    <row r="41" spans="1:41" ht="14.25" customHeight="1">
      <c r="A41" s="15" t="s">
        <v>20</v>
      </c>
      <c r="C41" s="1" t="str">
        <f>CONCATENATE(E29,"  -  ",E30)</f>
        <v>Perkkiö Tuomas, OPT-86  -  Kyläkallio Aarne, Wega</v>
      </c>
      <c r="H41" s="63">
        <v>11</v>
      </c>
      <c r="I41" s="69" t="s">
        <v>27</v>
      </c>
      <c r="J41" s="64">
        <v>9</v>
      </c>
      <c r="K41" s="70"/>
      <c r="L41" s="63">
        <v>11</v>
      </c>
      <c r="M41" s="69" t="s">
        <v>27</v>
      </c>
      <c r="N41" s="64">
        <v>7</v>
      </c>
      <c r="O41" s="70"/>
      <c r="P41" s="63">
        <v>11</v>
      </c>
      <c r="Q41" s="69" t="s">
        <v>27</v>
      </c>
      <c r="R41" s="64">
        <v>9</v>
      </c>
      <c r="S41" s="71"/>
      <c r="T41" s="63"/>
      <c r="U41" s="69" t="s">
        <v>27</v>
      </c>
      <c r="V41" s="64"/>
      <c r="W41" s="71"/>
      <c r="X41" s="63"/>
      <c r="Y41" s="69" t="s">
        <v>27</v>
      </c>
      <c r="Z41" s="64"/>
      <c r="AA41" s="70"/>
      <c r="AB41" s="70"/>
      <c r="AC41" s="72">
        <f>IF($H41-$J41&gt;0,1,0)+IF($L41-$N41&gt;0,1,0)+IF($P41-$R41&gt;0,1,0)+IF($T41-$V41&gt;0,1,0)+IF($X41-$Z41&gt;0,1,0)</f>
        <v>3</v>
      </c>
      <c r="AD41" s="73" t="s">
        <v>27</v>
      </c>
      <c r="AE41" s="74">
        <f>IF($H41-$J41&lt;0,1,0)+IF($L41-$N41&lt;0,1,0)+IF($P41-$R41&lt;0,1,0)+IF($T41-$V41&lt;0,1,0)+IF($X41-$Z41&lt;0,1,0)</f>
        <v>0</v>
      </c>
      <c r="AF41" s="75"/>
      <c r="AG41" s="76">
        <f>IF($AC41-$AE41&gt;0,1,0)</f>
        <v>1</v>
      </c>
      <c r="AH41" s="65" t="s">
        <v>27</v>
      </c>
      <c r="AI41" s="77">
        <f>IF($AC41-$AE41&lt;0,1,0)</f>
        <v>0</v>
      </c>
      <c r="AJ41" s="78"/>
      <c r="AK41" s="78"/>
      <c r="AL41" s="78"/>
      <c r="AN41" s="7"/>
      <c r="AO41" s="18"/>
    </row>
    <row r="42" spans="1:41" ht="14.25" customHeight="1">
      <c r="A42" s="15" t="s">
        <v>21</v>
      </c>
      <c r="C42" s="1" t="str">
        <f>CONCATENATE(E31,"  -  ",E32)</f>
        <v>Pihajoki Niko, TuPy  -  </v>
      </c>
      <c r="H42" s="63"/>
      <c r="I42" s="69" t="s">
        <v>27</v>
      </c>
      <c r="J42" s="64"/>
      <c r="K42" s="70"/>
      <c r="L42" s="63"/>
      <c r="M42" s="69" t="s">
        <v>27</v>
      </c>
      <c r="N42" s="64"/>
      <c r="O42" s="70"/>
      <c r="P42" s="63"/>
      <c r="Q42" s="69" t="s">
        <v>27</v>
      </c>
      <c r="R42" s="64"/>
      <c r="S42" s="71"/>
      <c r="T42" s="63"/>
      <c r="U42" s="69" t="s">
        <v>27</v>
      </c>
      <c r="V42" s="64"/>
      <c r="W42" s="71"/>
      <c r="X42" s="63"/>
      <c r="Y42" s="69" t="s">
        <v>27</v>
      </c>
      <c r="Z42" s="64"/>
      <c r="AA42" s="70"/>
      <c r="AB42" s="70"/>
      <c r="AC42" s="83">
        <f>IF($H42-$J42&gt;0,1,0)+IF($L42-$N42&gt;0,1,0)+IF($P42-$R42&gt;0,1,0)+IF($T42-$V42&gt;0,1,0)+IF($X42-$Z42&gt;0,1,0)</f>
        <v>0</v>
      </c>
      <c r="AD42" s="84" t="s">
        <v>27</v>
      </c>
      <c r="AE42" s="85">
        <f>IF($H42-$J42&lt;0,1,0)+IF($L42-$N42&lt;0,1,0)+IF($P42-$R42&lt;0,1,0)+IF($T42-$V42&lt;0,1,0)+IF($X42-$Z42&lt;0,1,0)</f>
        <v>0</v>
      </c>
      <c r="AF42" s="75"/>
      <c r="AG42" s="86">
        <f>IF($AC42-$AE42&gt;0,1,0)</f>
        <v>0</v>
      </c>
      <c r="AH42" s="67" t="s">
        <v>27</v>
      </c>
      <c r="AI42" s="87">
        <f>IF($AC42-$AE42&lt;0,1,0)</f>
        <v>0</v>
      </c>
      <c r="AJ42" s="78"/>
      <c r="AK42" s="78"/>
      <c r="AL42" s="78"/>
      <c r="AN42" s="7"/>
      <c r="AO42" s="18"/>
    </row>
    <row r="43" spans="1:38" ht="14.25" customHeight="1">
      <c r="A43" s="15"/>
      <c r="H43" s="88"/>
      <c r="I43" s="88"/>
      <c r="J43" s="88"/>
      <c r="K43" s="88"/>
      <c r="L43" s="88"/>
      <c r="M43" s="88"/>
      <c r="N43" s="88"/>
      <c r="O43" s="88"/>
      <c r="P43" s="88"/>
      <c r="Q43" s="89"/>
      <c r="R43" s="90"/>
      <c r="S43" s="90"/>
      <c r="T43" s="90"/>
      <c r="U43" s="90"/>
      <c r="V43" s="78"/>
      <c r="W43" s="78"/>
      <c r="X43" s="78"/>
      <c r="Y43" s="78"/>
      <c r="Z43" s="78"/>
      <c r="AA43" s="78"/>
      <c r="AB43" s="78"/>
      <c r="AC43" s="78"/>
      <c r="AD43" s="88"/>
      <c r="AE43" s="88"/>
      <c r="AF43" s="88"/>
      <c r="AG43" s="88"/>
      <c r="AH43" s="78"/>
      <c r="AI43" s="78"/>
      <c r="AJ43" s="78"/>
      <c r="AK43" s="78"/>
      <c r="AL43" s="78"/>
    </row>
    <row r="44" spans="8:38" ht="14.25" customHeight="1"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</row>
  </sheetData>
  <sheetProtection/>
  <mergeCells count="60">
    <mergeCell ref="Z32:AD32"/>
    <mergeCell ref="AE32:AI32"/>
    <mergeCell ref="F31:J31"/>
    <mergeCell ref="K31:O31"/>
    <mergeCell ref="F32:J32"/>
    <mergeCell ref="K32:O32"/>
    <mergeCell ref="P32:T32"/>
    <mergeCell ref="U32:Y32"/>
    <mergeCell ref="P31:T31"/>
    <mergeCell ref="U31:Y31"/>
    <mergeCell ref="Z29:AD29"/>
    <mergeCell ref="AE29:AI29"/>
    <mergeCell ref="Z30:AD30"/>
    <mergeCell ref="AE30:AI30"/>
    <mergeCell ref="Z31:AD31"/>
    <mergeCell ref="AE31:AI31"/>
    <mergeCell ref="F30:J30"/>
    <mergeCell ref="K30:O30"/>
    <mergeCell ref="P30:T30"/>
    <mergeCell ref="U30:Y30"/>
    <mergeCell ref="F29:J29"/>
    <mergeCell ref="K29:O29"/>
    <mergeCell ref="P29:T29"/>
    <mergeCell ref="U29:Y29"/>
    <mergeCell ref="Z28:AD28"/>
    <mergeCell ref="AE28:AI28"/>
    <mergeCell ref="F13:J13"/>
    <mergeCell ref="K13:O13"/>
    <mergeCell ref="F28:J28"/>
    <mergeCell ref="K28:O28"/>
    <mergeCell ref="P28:T28"/>
    <mergeCell ref="U28:Y28"/>
    <mergeCell ref="P13:T13"/>
    <mergeCell ref="U13:Y13"/>
    <mergeCell ref="Z11:AD11"/>
    <mergeCell ref="AE11:AI11"/>
    <mergeCell ref="Z12:AD12"/>
    <mergeCell ref="AE12:AI12"/>
    <mergeCell ref="Z13:AD13"/>
    <mergeCell ref="AE13:AI13"/>
    <mergeCell ref="P12:T12"/>
    <mergeCell ref="U12:Y12"/>
    <mergeCell ref="F11:J11"/>
    <mergeCell ref="K11:O11"/>
    <mergeCell ref="P11:T11"/>
    <mergeCell ref="U11:Y11"/>
    <mergeCell ref="F9:J9"/>
    <mergeCell ref="K9:O9"/>
    <mergeCell ref="F10:J10"/>
    <mergeCell ref="K10:O10"/>
    <mergeCell ref="F12:J12"/>
    <mergeCell ref="K12:O12"/>
    <mergeCell ref="Z9:AD9"/>
    <mergeCell ref="AE9:AI9"/>
    <mergeCell ref="Z10:AD10"/>
    <mergeCell ref="AE10:AI10"/>
    <mergeCell ref="P10:T10"/>
    <mergeCell ref="U10:Y10"/>
    <mergeCell ref="P9:T9"/>
    <mergeCell ref="U9:Y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Träskelin</dc:creator>
  <cp:keywords/>
  <dc:description/>
  <cp:lastModifiedBy>Jukka Dahlström</cp:lastModifiedBy>
  <cp:lastPrinted>2014-03-01T11:23:19Z</cp:lastPrinted>
  <dcterms:created xsi:type="dcterms:W3CDTF">2000-10-06T05:15:15Z</dcterms:created>
  <dcterms:modified xsi:type="dcterms:W3CDTF">2014-03-02T13:56:26Z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1685564306</vt:i4>
  </property>
  <property fmtid="{D5CDD505-2E9C-101B-9397-08002B2CF9AE}" pid="3" name="_EmailSubject">
    <vt:lpwstr>Arvonnat</vt:lpwstr>
  </property>
  <property fmtid="{D5CDD505-2E9C-101B-9397-08002B2CF9AE}" pid="4" name="_AuthorEmail">
    <vt:lpwstr>jukka.dahlstrom@netikka.fi</vt:lpwstr>
  </property>
  <property fmtid="{D5CDD505-2E9C-101B-9397-08002B2CF9AE}" pid="5" name="_AuthorEmailDisplayName">
    <vt:lpwstr>Jukka Dahlström</vt:lpwstr>
  </property>
  <property fmtid="{D5CDD505-2E9C-101B-9397-08002B2CF9AE}" pid="6" name="_ReviewingToolsShownOnce">
    <vt:lpwstr/>
  </property>
</Properties>
</file>